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756" windowHeight="12483" activeTab="0" tabRatio="600"/>
  </bookViews>
  <sheets>
    <sheet name="总表" sheetId="5" r:id="rId1"/>
  </sheets>
  <definedNames>
    <definedName name="_xlnm.Print_Titles" localSheetId="0">总表!$3:$5</definedName>
  </definedNames>
  <calcPr calcId="144525"/>
  <extLst/>
</workbook>
</file>

<file path=xl/sharedStrings.xml><?xml version="1.0" encoding="utf-8"?>
<sst xmlns="http://schemas.openxmlformats.org/spreadsheetml/2006/main" count="124" uniqueCount="102">
  <si>
    <t>焦作市养老服务专项资金市级财政补助资金预算明细表
（2023年下半年）</t>
  </si>
  <si>
    <t>单位：万元</t>
  </si>
  <si>
    <t>序号</t>
  </si>
  <si>
    <t>机构名称</t>
  </si>
  <si>
    <t>社会办养老机构</t>
  </si>
  <si>
    <t>城市居家社区养老服务机构</t>
  </si>
  <si>
    <t>农村幸福院</t>
  </si>
  <si>
    <t>奖励资金</t>
  </si>
  <si>
    <t>合计</t>
  </si>
  <si>
    <t>开始运营时间</t>
  </si>
  <si>
    <t>建设补贴（床位数≥50张）</t>
  </si>
  <si>
    <t>床位运营补贴（自理50元、半失能80元、失能100元）</t>
  </si>
  <si>
    <t>养老护理员岗位补贴（初级50元、中级100元、高级150元）</t>
  </si>
  <si>
    <t>建设补贴</t>
  </si>
  <si>
    <t>实际使用面积</t>
  </si>
  <si>
    <t>运营补贴资金（实际使用面积*10元*月数）</t>
  </si>
  <si>
    <t>小计</t>
  </si>
  <si>
    <t>床位数</t>
  </si>
  <si>
    <t>自建房屋补贴资金（2000元/床，分4年 平均发放）</t>
  </si>
  <si>
    <t>租用房屋补贴资金（1500元/床，分5年平均发放）</t>
  </si>
  <si>
    <t>自理床位数</t>
  </si>
  <si>
    <t>自理补贴资金</t>
  </si>
  <si>
    <t>半失能床位数</t>
  </si>
  <si>
    <t>半失能补贴资金</t>
  </si>
  <si>
    <t>失能床位数</t>
  </si>
  <si>
    <t>失能补贴资金</t>
  </si>
  <si>
    <t>初级人数</t>
  </si>
  <si>
    <t>初级补贴资金</t>
  </si>
  <si>
    <t>中级人数</t>
  </si>
  <si>
    <t>中级补贴资金</t>
  </si>
  <si>
    <t>高级人数</t>
  </si>
  <si>
    <t>高级补贴资金</t>
  </si>
  <si>
    <t>备注</t>
  </si>
  <si>
    <t>蕾娜范</t>
  </si>
  <si>
    <t>焦作煤业（集团）有限责任公司职工疗养院</t>
  </si>
  <si>
    <t>2017.9</t>
  </si>
  <si>
    <t>焦作市电务医养中心</t>
  </si>
  <si>
    <t>2012</t>
  </si>
  <si>
    <t>焦作市益禾养老服务</t>
  </si>
  <si>
    <t>2019.06</t>
  </si>
  <si>
    <t>解放区弘泰医院</t>
  </si>
  <si>
    <t>2020.04</t>
  </si>
  <si>
    <t>焦北康养</t>
  </si>
  <si>
    <t>阳光康养中心</t>
  </si>
  <si>
    <t>五福养老院</t>
  </si>
  <si>
    <t>2021.10</t>
  </si>
  <si>
    <t>焦煤中央医院慈佑颐康院</t>
  </si>
  <si>
    <t>2022.5</t>
  </si>
  <si>
    <t>龙佰养护院</t>
  </si>
  <si>
    <t>2022.10</t>
  </si>
  <si>
    <t>王褚街道综合养老服务中心</t>
  </si>
  <si>
    <t>2022.11</t>
  </si>
  <si>
    <t>王褚街道锦祥花园社区老年人日间照料中心</t>
  </si>
  <si>
    <t>2019.10</t>
  </si>
  <si>
    <t>新华街道丰源社区老年人日间照料中心</t>
  </si>
  <si>
    <t>2020.10</t>
  </si>
  <si>
    <t>焦西街道电建社区老年人日间照料中心</t>
  </si>
  <si>
    <t>焦北街道花园街社区老年人日间照料中心</t>
  </si>
  <si>
    <t>王褚街道新店花园日间照料中心</t>
  </si>
  <si>
    <t>焦南街道朝阳社区老年人日间照料中心</t>
  </si>
  <si>
    <t>焦作市山阳区太行老年公寓</t>
  </si>
  <si>
    <t>焦作市山阳区艺新养老院</t>
  </si>
  <si>
    <t>焦作市山阳区康辉老年公寓</t>
  </si>
  <si>
    <t>焦作市山阳区乐康养老公寓</t>
  </si>
  <si>
    <t>焦作市山阳区红星康养老年公寓</t>
  </si>
  <si>
    <t>2021年12月</t>
  </si>
  <si>
    <t>焦作市安泰养老服务有限公司（艺新街道综合养老服务中心）</t>
  </si>
  <si>
    <t>焦作市山阳区社区养老迪温娜服务中心（广场社区老年人日间照料中心）</t>
  </si>
  <si>
    <t>百间房街道富康社区老年人日间照料中心</t>
  </si>
  <si>
    <t>定和街道丰收社区老年人日间照料中心</t>
  </si>
  <si>
    <t>东方红街道文化巷社区老年人日间照料中心</t>
  </si>
  <si>
    <t>新东苑社区老年日间照料中心</t>
  </si>
  <si>
    <t>松鹤园社区老年日间照料中心</t>
  </si>
  <si>
    <t>河南安泰养老服务有限公司焦作分公司（新城街道亿祥社区养老服务中心）</t>
  </si>
  <si>
    <t>马村区安泰之家老年公寓</t>
  </si>
  <si>
    <t>2020年</t>
  </si>
  <si>
    <t>焦作市益昌养老服务有限公司</t>
  </si>
  <si>
    <t>马村区翠苑综合养老服务中心</t>
  </si>
  <si>
    <t>焦作市马村区东方医院（演马街道综合养老服务中心）</t>
  </si>
  <si>
    <t>2022年</t>
  </si>
  <si>
    <t>安阳城街道田门村幸福院</t>
  </si>
  <si>
    <t>安阳城街道山底村幸福院</t>
  </si>
  <si>
    <t>2019年</t>
  </si>
  <si>
    <t>待王街道和谐家园社区日间照料中心</t>
  </si>
  <si>
    <t>2018年</t>
  </si>
  <si>
    <t>待王街道锦华社区日间照料中心</t>
  </si>
  <si>
    <t>待王街道小王村幸福院</t>
  </si>
  <si>
    <t>九里山街道九里山社区老年人日间照料中心</t>
  </si>
  <si>
    <t>九里山街道演马社区老年人日间照料中心</t>
  </si>
  <si>
    <t>马村区冯营街道东苑社区老年人日间照料中心</t>
  </si>
  <si>
    <t>2017年</t>
  </si>
  <si>
    <t>中站区爱仁居幸福园</t>
  </si>
  <si>
    <t>焦作市中站区颐园老年公寓</t>
  </si>
  <si>
    <t>焦作市中站区综合养老服务中心</t>
  </si>
  <si>
    <t>焦作市中站区李封街道衡苑社区老年人日间照料中心</t>
  </si>
  <si>
    <t>焦作市中站区龙翔街道办事处西张庄村农村幸福院</t>
  </si>
  <si>
    <t>高新区理工大社区日间照料中心</t>
  </si>
  <si>
    <t>苏家作村幸福院</t>
  </si>
  <si>
    <t>2016年</t>
  </si>
  <si>
    <t>刘范村幸福院</t>
  </si>
  <si>
    <t>2023年</t>
  </si>
  <si>
    <t>李鹿宿幸福院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</si>
</sst>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0.00000_ "/>
    <numFmt numFmtId="177" formatCode="@"/>
    <numFmt numFmtId="178" formatCode="yyyy&quot;年&quot;m&quot;月&quot;"/>
    <numFmt numFmtId="179" formatCode="0.00_ "/>
    <numFmt numFmtId="180" formatCode="0.0000_ "/>
    <numFmt numFmtId="181" formatCode="0_ "/>
    <numFmt numFmtId="182" formatCode="0%"/>
    <numFmt numFmtId="183" formatCode="_ * #,##0.00_ ;_ * -#,##0.00_ ;_ * &quot;-&quot;??_ ;_ @_ "/>
    <numFmt numFmtId="184" formatCode="_ &quot;¥&quot;* #,##0_ ;_ &quot;¥&quot;* \-#,##0_ ;_ &quot;¥&quot;* &quot;-&quot;_ ;_ @_ "/>
    <numFmt numFmtId="185" formatCode="_ &quot;¥&quot;* #,##0.00_ ;_ &quot;¥&quot;* \-#,##0.00_ ;_ &quot;¥&quot;* &quot;-&quot;??_ ;_ @_ "/>
    <numFmt numFmtId="186" formatCode="_ * #,##0_ ;_ * -#,##0_ ;_ * &quot;-&quot;_ ;_ @_ "/>
  </numFmts>
  <fonts count="67" x14ac:knownFonts="67">
    <font>
      <sz val="11.0"/>
      <color rgb="FF000000"/>
      <name val="宋体"/>
      <charset val="134"/>
    </font>
    <font>
      <sz val="20.0"/>
      <color rgb="FF000000"/>
      <name val="宋体"/>
      <charset val="134"/>
    </font>
    <font>
      <sz val="24.0"/>
      <color rgb="FF000000"/>
      <name val="宋体"/>
      <charset val="134"/>
    </font>
    <font>
      <sz val="26.0"/>
      <name val="宋体"/>
      <charset val="134"/>
    </font>
    <font>
      <sz val="24.0"/>
      <name val="宋体"/>
      <charset val="134"/>
    </font>
    <font>
      <sz val="24.0"/>
      <color rgb="FFFF0000"/>
      <name val="宋体"/>
      <charset val="134"/>
    </font>
    <font>
      <sz val="20.0"/>
      <color rgb="FFFF0000"/>
      <name val="宋体"/>
      <charset val="134"/>
    </font>
    <font>
      <sz val="36.0"/>
      <color rgb="FF000000"/>
      <name val="宋体"/>
      <charset val="134"/>
    </font>
    <font>
      <sz val="26.0"/>
      <color rgb="FF000000"/>
      <name val="宋体"/>
      <charset val="134"/>
    </font>
    <font>
      <sz val="26.0"/>
      <color rgb="FFFF0000"/>
      <name val="宋体"/>
      <charset val="134"/>
    </font>
    <font>
      <sz val="22.0"/>
      <name val="宋体"/>
      <charset val="134"/>
    </font>
    <font>
      <sz val="20.0"/>
      <name val="宋体"/>
      <charset val="134"/>
    </font>
    <font>
      <sz val="11.0"/>
      <color rgb="FFFFFFFF"/>
      <name val="宋体"/>
      <charset val="134"/>
    </font>
    <font>
      <sz val="11.0"/>
      <color rgb="FF44546A"/>
      <name val="宋体"/>
      <charset val="134"/>
      <b/>
      <i val="0"/>
    </font>
    <font>
      <sz val="11.0"/>
      <color rgb="FF7F7F7F"/>
      <name val="宋体"/>
      <charset val="134"/>
      <b val="0"/>
      <i/>
    </font>
    <font>
      <sz val="11.0"/>
      <color rgb="FF000000"/>
      <name val="宋体"/>
      <charset val="134"/>
      <b/>
      <i val="0"/>
    </font>
    <font>
      <sz val="13.0"/>
      <color rgb="FF44546A"/>
      <name val="宋体"/>
      <charset val="134"/>
      <b/>
      <i val="0"/>
    </font>
    <font>
      <sz val="11.0"/>
      <color rgb="FFFF0000"/>
      <name val="宋体"/>
      <charset val="134"/>
    </font>
    <font>
      <sz val="15.0"/>
      <color rgb="FF44546A"/>
      <name val="宋体"/>
      <charset val="134"/>
      <b/>
      <i val="0"/>
    </font>
    <font>
      <sz val="11.0"/>
      <color rgb="FF0000FF"/>
      <name val="宋体"/>
      <charset val="134"/>
      <u val="single"/>
    </font>
    <font>
      <sz val="11.0"/>
      <color rgb="FFFA7D00"/>
      <name val="宋体"/>
      <charset val="134"/>
      <b/>
      <i val="0"/>
    </font>
    <font>
      <sz val="11.0"/>
      <color rgb="FF800080"/>
      <name val="宋体"/>
      <charset val="134"/>
      <u val="single"/>
    </font>
    <font>
      <sz val="11.0"/>
      <color rgb="FF3F3F76"/>
      <name val="宋体"/>
      <charset val="134"/>
    </font>
    <font>
      <sz val="11.0"/>
      <color rgb="FF3F3F3F"/>
      <name val="宋体"/>
      <charset val="134"/>
      <b/>
      <i val="0"/>
    </font>
    <font>
      <sz val="11.0"/>
      <color rgb="FFFFFFFF"/>
      <name val="宋体"/>
      <charset val="134"/>
      <b/>
      <i val="0"/>
    </font>
    <font>
      <sz val="11.0"/>
      <color rgb="FFFA7D00"/>
      <name val="宋体"/>
      <charset val="134"/>
    </font>
    <font>
      <sz val="18.0"/>
      <color rgb="FF44546A"/>
      <name val="宋体"/>
      <charset val="134"/>
      <b/>
      <i val="0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9C0006"/>
      <name val="宋体"/>
      <charset val="134"/>
    </font>
    <font>
      <sz val="36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  <i val="0"/>
    </font>
    <font>
      <sz val="12.0"/>
      <color rgb="FFFFFFFF"/>
      <name val="宋体"/>
      <charset val="134"/>
      <b/>
      <i val="0"/>
    </font>
    <font>
      <sz val="12.0"/>
      <color rgb="FF7F7F7F"/>
      <name val="宋体"/>
      <charset val="134"/>
      <b val="0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  <i val="0"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  <i val="0"/>
    </font>
    <font>
      <sz val="13.0"/>
      <color rgb="FF1F497D"/>
      <name val="宋体"/>
      <charset val="134"/>
      <b/>
      <i val="0"/>
    </font>
    <font>
      <sz val="11.0"/>
      <color rgb="FF1F497D"/>
      <name val="宋体"/>
      <charset val="134"/>
      <b/>
      <i val="0"/>
    </font>
    <font>
      <sz val="12.0"/>
      <color rgb="FF000000"/>
      <name val="宋体"/>
      <charset val="134"/>
      <b/>
      <i val="0"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1.0"/>
      <color rgb="FF000000"/>
      <name val="宋体"/>
      <charset val="134"/>
    </font>
  </fonts>
  <fills count="90">
    <fill>
      <patternFill patternType="none"/>
    </fill>
    <fill>
      <patternFill patternType="gray125"/>
    </fill>
    <fill>
      <patternFill patternType="none"/>
    </fill>
    <fill>
      <patternFill patternType="solid">
        <fgColor rgb="FFFFF3CB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14">
    <border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>
      <alignment vertical="center"/>
    </xf>
  </cellStyleXfs>
  <cellXfs count="28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applyFill="1" xfId="0">
      <alignment horizontal="center" vertical="center"/>
    </xf>
    <xf numFmtId="0" fontId="2" fillId="3" borderId="0" xfId="0">
      <alignment horizontal="center" vertical="center"/>
    </xf>
    <xf numFmtId="0" fontId="2" fillId="4" borderId="0" xfId="0">
      <alignment horizontal="center" vertical="center"/>
    </xf>
    <xf numFmtId="0" fontId="2" fillId="0" borderId="0" applyFill="1" xfId="0">
      <alignment horizontal="center" vertical="center"/>
    </xf>
    <xf numFmtId="0" fontId="3" fillId="3" borderId="0" xfId="0">
      <alignment horizontal="center" vertical="center"/>
    </xf>
    <xf numFmtId="0" fontId="3" fillId="0" borderId="0" applyFill="1" xfId="0">
      <alignment horizontal="center" vertical="center"/>
    </xf>
    <xf numFmtId="0" fontId="4" fillId="0" borderId="0" applyFill="1" xfId="0">
      <alignment horizontal="center" vertical="center"/>
    </xf>
    <xf numFmtId="0" fontId="5" fillId="0" borderId="0" applyFill="1" xfId="0">
      <alignment horizontal="center" vertical="center"/>
    </xf>
    <xf numFmtId="0" fontId="5" fillId="3" borderId="0" xfId="0">
      <alignment horizontal="center" vertical="center"/>
    </xf>
    <xf numFmtId="0" fontId="5" fillId="4" borderId="0" xfId="0">
      <alignment horizontal="center" vertical="center"/>
    </xf>
    <xf numFmtId="0" fontId="6" fillId="0" borderId="0" applyFill="1" xfId="0">
      <alignment horizontal="center" vertical="center"/>
    </xf>
    <xf numFmtId="176" fontId="1" fillId="0" borderId="0" applyNumberFormat="1" applyFill="1" xfId="0">
      <alignment horizontal="center" vertical="center"/>
    </xf>
    <xf numFmtId="0" fontId="1" fillId="0" borderId="0" applyFill="1" xfId="0">
      <alignment horizontal="center" vertical="center" wrapText="1"/>
    </xf>
    <xf numFmtId="0" fontId="7" fillId="0" borderId="1" applyBorder="1" applyFill="1" xfId="0">
      <alignment horizontal="center" vertical="center" wrapText="1"/>
    </xf>
    <xf numFmtId="0" fontId="8" fillId="0" borderId="2" applyBorder="1" applyFill="1" xfId="0">
      <alignment horizontal="center" vertical="center"/>
    </xf>
    <xf numFmtId="0" fontId="2" fillId="0" borderId="3" applyBorder="1" applyFill="1" xfId="0">
      <alignment horizontal="center" vertical="center"/>
    </xf>
    <xf numFmtId="0" fontId="4" fillId="0" borderId="4" applyBorder="1" applyFill="1" xfId="0">
      <alignment horizontal="center" vertical="center" wrapText="1"/>
    </xf>
    <xf numFmtId="0" fontId="3" fillId="0" borderId="5" applyBorder="1" applyFill="1" xfId="0">
      <alignment horizontal="center" vertical="center" wrapText="1"/>
    </xf>
    <xf numFmtId="0" fontId="3" fillId="0" borderId="6" applyBorder="1" applyFill="1" xfId="0">
      <alignment horizontal="center" vertical="center"/>
    </xf>
    <xf numFmtId="0" fontId="9" fillId="0" borderId="7" applyBorder="1" applyFill="1" xfId="0">
      <alignment horizontal="center" vertical="center" wrapText="1"/>
    </xf>
    <xf numFmtId="0" fontId="8" fillId="4" borderId="8" applyBorder="1" xfId="0">
      <alignment horizontal="center" vertical="center"/>
    </xf>
    <xf numFmtId="0" fontId="9" fillId="4" borderId="9" applyBorder="1" xfId="0">
      <alignment horizontal="center" vertical="center" wrapText="1"/>
    </xf>
    <xf numFmtId="0" fontId="8" fillId="4" borderId="10" applyBorder="1" xfId="0">
      <alignment horizontal="center" vertical="center" wrapText="1"/>
    </xf>
    <xf numFmtId="0" fontId="4" fillId="0" borderId="11" applyBorder="1" applyFill="1" xfId="0">
      <alignment horizontal="left" vertical="center" wrapText="1"/>
    </xf>
    <xf numFmtId="177" fontId="4" fillId="0" borderId="12" applyNumberFormat="1" applyBorder="1" applyFill="1" xfId="0">
      <alignment horizontal="center" vertical="center" wrapText="1"/>
    </xf>
    <xf numFmtId="177" fontId="4" fillId="0" borderId="13" applyNumberFormat="1" applyBorder="1" applyFill="1" xfId="0">
      <alignment horizontal="center" vertical="center"/>
    </xf>
    <xf numFmtId="0" fontId="4" fillId="0" borderId="14" applyBorder="1" applyFill="1" xfId="0">
      <alignment horizontal="left" vertical="center" wrapText="1"/>
    </xf>
    <xf numFmtId="0" fontId="2" fillId="0" borderId="15" applyBorder="1" applyFill="1" xfId="0">
      <alignment horizontal="center" vertical="center" wrapText="1"/>
    </xf>
    <xf numFmtId="177" fontId="2" fillId="0" borderId="16" applyNumberFormat="1" applyBorder="1" applyFill="1" xfId="0">
      <alignment horizontal="center" vertical="center" wrapText="1"/>
    </xf>
    <xf numFmtId="0" fontId="4" fillId="0" borderId="17" applyBorder="1" applyFill="1" xfId="0">
      <alignment horizontal="center" vertical="center" wrapText="1"/>
    </xf>
    <xf numFmtId="0" fontId="3" fillId="3" borderId="18" applyBorder="1" xfId="0">
      <alignment horizontal="center" vertical="center"/>
    </xf>
    <xf numFmtId="178" fontId="3" fillId="0" borderId="19" applyNumberFormat="1" applyBorder="1" applyFill="1" xfId="0">
      <alignment horizontal="center" vertical="center"/>
    </xf>
    <xf numFmtId="178" fontId="3" fillId="0" borderId="20" applyNumberFormat="1" applyBorder="1" applyFill="1" xfId="0">
      <alignment horizontal="center" vertical="center" wrapText="1"/>
    </xf>
    <xf numFmtId="177" fontId="3" fillId="0" borderId="21" applyNumberFormat="1" applyBorder="1" applyFill="1" xfId="0">
      <alignment horizontal="center" vertical="center" wrapText="1"/>
    </xf>
    <xf numFmtId="0" fontId="3" fillId="5" borderId="22" applyBorder="1" xfId="0">
      <alignment horizontal="center" vertical="center" wrapText="1"/>
    </xf>
    <xf numFmtId="0" fontId="3" fillId="5" borderId="23" applyBorder="1" xfId="0">
      <alignment horizontal="center" vertical="center" wrapText="1"/>
    </xf>
    <xf numFmtId="0" fontId="3" fillId="0" borderId="24" applyBorder="1" applyFill="1" xfId="0">
      <alignment horizontal="center" vertical="center" wrapText="1"/>
    </xf>
    <xf numFmtId="0" fontId="3" fillId="4" borderId="25" applyBorder="1" xfId="0">
      <alignment horizontal="center" vertical="center"/>
    </xf>
    <xf numFmtId="178" fontId="3" fillId="4" borderId="26" applyNumberFormat="1" applyBorder="1" xfId="0">
      <alignment horizontal="center" vertical="center"/>
    </xf>
    <xf numFmtId="0" fontId="3" fillId="0" borderId="27" applyBorder="1" applyFill="1" xfId="0">
      <alignment horizontal="left" vertical="center" wrapText="1"/>
    </xf>
    <xf numFmtId="0" fontId="9" fillId="4" borderId="28" applyBorder="1" xfId="0">
      <alignment horizontal="center" vertical="center"/>
    </xf>
    <xf numFmtId="178" fontId="2" fillId="0" borderId="29" applyNumberFormat="1" applyBorder="1" applyFill="1" xfId="0">
      <alignment horizontal="center" vertical="center"/>
    </xf>
    <xf numFmtId="177" fontId="4" fillId="0" borderId="30" applyNumberFormat="1" applyBorder="1" applyFill="1" xfId="0">
      <alignment horizontal="left" vertical="center" wrapText="1"/>
    </xf>
    <xf numFmtId="178" fontId="4" fillId="0" borderId="31" applyNumberFormat="1" applyBorder="1" applyFill="1" xfId="0">
      <alignment horizontal="center" vertical="center" wrapText="1"/>
    </xf>
    <xf numFmtId="0" fontId="3" fillId="4" borderId="32" applyBorder="1" xfId="0">
      <alignment horizontal="center" vertical="center" wrapText="1"/>
    </xf>
    <xf numFmtId="0" fontId="10" fillId="0" borderId="33" applyBorder="1" applyFill="1" xfId="0">
      <alignment horizontal="center" vertical="center" wrapText="1"/>
    </xf>
    <xf numFmtId="0" fontId="8" fillId="3" borderId="34" applyBorder="1" xfId="0">
      <alignment horizontal="center" vertical="center" wrapText="1"/>
    </xf>
    <xf numFmtId="0" fontId="8" fillId="0" borderId="35" applyBorder="1" applyFill="1" xfId="0">
      <alignment horizontal="center" vertical="center" wrapText="1"/>
    </xf>
    <xf numFmtId="0" fontId="4" fillId="0" borderId="36" applyBorder="1" applyFill="1" xfId="0">
      <alignment horizontal="center" vertical="center"/>
    </xf>
    <xf numFmtId="0" fontId="5" fillId="0" borderId="37" applyBorder="1" applyFill="1" xfId="0">
      <alignment horizontal="center" vertical="center" wrapText="1"/>
    </xf>
    <xf numFmtId="0" fontId="3" fillId="3" borderId="38" applyBorder="1" xfId="0">
      <alignment horizontal="center" vertical="center" wrapText="1"/>
    </xf>
    <xf numFmtId="0" fontId="9" fillId="3" borderId="39" applyBorder="1" xfId="0">
      <alignment horizontal="center" vertical="center"/>
    </xf>
    <xf numFmtId="0" fontId="4" fillId="0" borderId="40" applyBorder="1" applyFill="1" xfId="0">
      <alignment horizontal="left" vertical="center"/>
    </xf>
    <xf numFmtId="0" fontId="5" fillId="0" borderId="41" applyBorder="1" applyFill="1" xfId="0">
      <alignment horizontal="center" vertical="center"/>
    </xf>
    <xf numFmtId="176" fontId="7" fillId="0" borderId="42" applyNumberFormat="1" applyBorder="1" applyFill="1" xfId="0">
      <alignment horizontal="center" vertical="center" wrapText="1"/>
    </xf>
    <xf numFmtId="176" fontId="8" fillId="0" borderId="43" applyNumberFormat="1" applyBorder="1" applyFill="1" xfId="0">
      <alignment horizontal="center" vertical="center"/>
    </xf>
    <xf numFmtId="176" fontId="2" fillId="0" borderId="44" applyNumberFormat="1" applyBorder="1" applyFill="1" xfId="0">
      <alignment horizontal="center" vertical="center" wrapText="1"/>
    </xf>
    <xf numFmtId="176" fontId="8" fillId="0" borderId="45" applyNumberFormat="1" applyBorder="1" applyFill="1" xfId="0">
      <alignment horizontal="center" vertical="center" wrapText="1"/>
    </xf>
    <xf numFmtId="0" fontId="8" fillId="3" borderId="46" applyBorder="1" xfId="0">
      <alignment horizontal="center" vertical="center"/>
    </xf>
    <xf numFmtId="0" fontId="2" fillId="0" borderId="0" applyFill="1" xfId="0">
      <alignment horizontal="center" vertical="center" wrapText="1"/>
    </xf>
    <xf numFmtId="176" fontId="9" fillId="4" borderId="47" applyNumberFormat="1" applyBorder="1" xfId="0">
      <alignment horizontal="center" vertical="center" wrapText="1"/>
    </xf>
    <xf numFmtId="0" fontId="5" fillId="0" borderId="0" applyFill="1" xfId="0">
      <alignment horizontal="center" vertical="center" wrapText="1"/>
    </xf>
    <xf numFmtId="176" fontId="8" fillId="3" borderId="48" applyNumberFormat="1" applyBorder="1" xfId="0">
      <alignment horizontal="center" vertical="center" wrapText="1"/>
    </xf>
    <xf numFmtId="0" fontId="3" fillId="0" borderId="0" applyFill="1" xfId="0">
      <alignment horizontal="center" vertical="center" wrapText="1"/>
    </xf>
    <xf numFmtId="0" fontId="4" fillId="0" borderId="0" applyFill="1" xfId="0">
      <alignment horizontal="center" vertical="center" wrapText="1"/>
    </xf>
    <xf numFmtId="176" fontId="3" fillId="0" borderId="49" applyNumberFormat="1" applyBorder="1" applyFill="1" xfId="0">
      <alignment horizontal="center" vertical="center" wrapText="1"/>
    </xf>
    <xf numFmtId="179" fontId="4" fillId="0" borderId="50" applyNumberFormat="1" applyBorder="1" applyFill="1" xfId="0">
      <alignment horizontal="center" vertical="center" wrapText="1"/>
    </xf>
    <xf numFmtId="180" fontId="11" fillId="0" borderId="51" applyNumberFormat="1" applyBorder="1" applyFill="1" xfId="0">
      <alignment horizontal="center" vertical="center" wrapText="1"/>
    </xf>
    <xf numFmtId="181" fontId="4" fillId="0" borderId="52" applyNumberFormat="1" applyBorder="1" applyFill="1" xfId="0">
      <alignment horizontal="center" vertical="center" wrapText="1"/>
    </xf>
    <xf numFmtId="0" fontId="0" fillId="6" borderId="0" xfId="0">
      <alignment vertical="center"/>
    </xf>
    <xf numFmtId="0" fontId="0" fillId="7" borderId="0" xfId="0">
      <alignment vertical="center"/>
    </xf>
    <xf numFmtId="0" fontId="12" fillId="8" borderId="0" xfId="0">
      <alignment vertical="center"/>
    </xf>
    <xf numFmtId="0" fontId="0" fillId="9" borderId="0" xfId="0">
      <alignment vertical="center"/>
    </xf>
    <xf numFmtId="0" fontId="0" fillId="10" borderId="0" xfId="0">
      <alignment vertical="center"/>
    </xf>
    <xf numFmtId="0" fontId="12" fillId="11" borderId="0" xfId="0">
      <alignment vertical="center"/>
    </xf>
    <xf numFmtId="0" fontId="0" fillId="12" borderId="0" xfId="0">
      <alignment vertical="center"/>
    </xf>
    <xf numFmtId="0" fontId="13" fillId="0" borderId="53" applyBorder="1" applyFill="1" xfId="0">
      <alignment vertical="center"/>
    </xf>
    <xf numFmtId="0" fontId="14" fillId="0" borderId="0" applyFill="1" xfId="0">
      <alignment vertical="center"/>
    </xf>
    <xf numFmtId="0" fontId="15" fillId="0" borderId="54" applyBorder="1" applyFill="1" xfId="0">
      <alignment vertical="center"/>
    </xf>
    <xf numFmtId="182" fontId="0" fillId="0" borderId="0" applyNumberFormat="1" applyFill="1" xfId="0">
      <alignment vertical="center"/>
    </xf>
    <xf numFmtId="183" fontId="0" fillId="0" borderId="0" applyNumberFormat="1" applyFill="1" xfId="0">
      <alignment vertical="center"/>
    </xf>
    <xf numFmtId="0" fontId="16" fillId="0" borderId="55" applyBorder="1" applyFill="1" xfId="0">
      <alignment vertical="center"/>
    </xf>
    <xf numFmtId="184" fontId="0" fillId="0" borderId="0" applyNumberFormat="1" applyFill="1" xfId="0">
      <alignment vertical="center"/>
    </xf>
    <xf numFmtId="0" fontId="12" fillId="4" borderId="0" xfId="0">
      <alignment vertical="center"/>
    </xf>
    <xf numFmtId="0" fontId="17" fillId="0" borderId="0" applyFill="1" xfId="0">
      <alignment vertical="center"/>
    </xf>
    <xf numFmtId="0" fontId="0" fillId="13" borderId="0" xfId="0">
      <alignment vertical="center"/>
    </xf>
    <xf numFmtId="0" fontId="12" fillId="14" borderId="0" xfId="0">
      <alignment vertical="center"/>
    </xf>
    <xf numFmtId="0" fontId="18" fillId="0" borderId="56" applyBorder="1" applyFill="1" xfId="0">
      <alignment vertical="center"/>
    </xf>
    <xf numFmtId="0" fontId="19" fillId="0" borderId="0" applyFill="1" xfId="0">
      <alignment vertical="center"/>
    </xf>
    <xf numFmtId="0" fontId="0" fillId="15" borderId="0" xfId="0">
      <alignment vertical="center"/>
    </xf>
    <xf numFmtId="185" fontId="0" fillId="0" borderId="0" applyNumberFormat="1" applyFill="1" xfId="0">
      <alignment vertical="center"/>
    </xf>
    <xf numFmtId="0" fontId="0" fillId="3" borderId="0" xfId="0">
      <alignment vertical="center"/>
    </xf>
    <xf numFmtId="0" fontId="20" fillId="16" borderId="57" applyBorder="1" xfId="0">
      <alignment vertical="center"/>
    </xf>
    <xf numFmtId="0" fontId="21" fillId="0" borderId="0" applyFill="1" xfId="0">
      <alignment vertical="center"/>
    </xf>
    <xf numFmtId="186" fontId="0" fillId="0" borderId="0" applyNumberFormat="1" applyFill="1" xfId="0">
      <alignment vertical="center"/>
    </xf>
    <xf numFmtId="0" fontId="12" fillId="17" borderId="0" xfId="0">
      <alignment vertical="center"/>
    </xf>
    <xf numFmtId="0" fontId="0" fillId="18" borderId="0" xfId="0">
      <alignment vertical="center"/>
    </xf>
    <xf numFmtId="0" fontId="12" fillId="19" borderId="0" xfId="0">
      <alignment vertical="center"/>
    </xf>
    <xf numFmtId="0" fontId="22" fillId="20" borderId="58" applyBorder="1" xfId="0">
      <alignment vertical="center"/>
    </xf>
    <xf numFmtId="0" fontId="23" fillId="16" borderId="59" applyBorder="1" xfId="0">
      <alignment vertical="center"/>
    </xf>
    <xf numFmtId="0" fontId="24" fillId="21" borderId="60" applyBorder="1" xfId="0">
      <alignment vertical="center"/>
    </xf>
    <xf numFmtId="0" fontId="25" fillId="0" borderId="61" applyBorder="1" applyFill="1" xfId="0">
      <alignment vertical="center"/>
    </xf>
    <xf numFmtId="0" fontId="12" fillId="22" borderId="0" xfId="0">
      <alignment vertical="center"/>
    </xf>
    <xf numFmtId="0" fontId="12" fillId="23" borderId="0" xfId="0">
      <alignment vertical="center"/>
    </xf>
    <xf numFmtId="0" fontId="0" fillId="24" borderId="62" applyBorder="1" xfId="0">
      <alignment vertical="center"/>
    </xf>
    <xf numFmtId="0" fontId="26" fillId="0" borderId="0" applyFill="1" xfId="0">
      <alignment vertical="center"/>
    </xf>
    <xf numFmtId="0" fontId="27" fillId="25" borderId="0" xfId="0">
      <alignment vertical="center"/>
    </xf>
    <xf numFmtId="0" fontId="13" fillId="0" borderId="0" applyFill="1" xfId="0">
      <alignment vertical="center"/>
    </xf>
    <xf numFmtId="0" fontId="12" fillId="26" borderId="0" xfId="0">
      <alignment vertical="center"/>
    </xf>
    <xf numFmtId="0" fontId="28" fillId="27" borderId="0" xfId="0">
      <alignment vertical="center"/>
    </xf>
    <xf numFmtId="0" fontId="0" fillId="28" borderId="0" xfId="0">
      <alignment vertical="center"/>
    </xf>
    <xf numFmtId="0" fontId="29" fillId="29" borderId="0" xfId="0">
      <alignment vertical="center"/>
    </xf>
    <xf numFmtId="0" fontId="12" fillId="30" borderId="0" xfId="0">
      <alignment vertical="center"/>
    </xf>
    <xf numFmtId="0" fontId="0" fillId="31" borderId="0" xfId="0">
      <alignment vertical="center"/>
    </xf>
    <xf numFmtId="0" fontId="12" fillId="32" borderId="0" xfId="0">
      <alignment vertical="center"/>
    </xf>
    <xf numFmtId="0" fontId="0" fillId="33" borderId="0" xfId="0">
      <alignment vertical="center"/>
    </xf>
    <xf numFmtId="0" fontId="12" fillId="21" borderId="0" xfId="0">
      <alignment vertical="center"/>
    </xf>
    <xf numFmtId="0" fontId="2" fillId="0" borderId="63" applyBorder="1" applyFill="1" xfId="0">
      <alignment horizontal="center" vertical="center" wrapText="1"/>
    </xf>
    <xf numFmtId="0" fontId="5" fillId="0" borderId="64" applyBorder="1" applyFill="1" xfId="0">
      <alignment horizontal="center" vertical="center" wrapText="1"/>
    </xf>
    <xf numFmtId="0" fontId="30" fillId="0" borderId="65" applyBorder="1" applyFill="1" xfId="0">
      <alignment horizontal="center" vertical="center" wrapText="1"/>
    </xf>
    <xf numFmtId="0" fontId="31" fillId="29" borderId="0" xfId="0">
      <alignment vertical="center"/>
    </xf>
    <xf numFmtId="0" fontId="32" fillId="25" borderId="0" xfId="0">
      <alignment vertical="center"/>
    </xf>
    <xf numFmtId="0" fontId="33" fillId="27" borderId="0" xfId="0">
      <alignment vertical="center"/>
    </xf>
    <xf numFmtId="0" fontId="34" fillId="16" borderId="66" applyBorder="1" xfId="0">
      <alignment vertical="center"/>
    </xf>
    <xf numFmtId="0" fontId="35" fillId="21" borderId="67" applyBorder="1" xfId="0">
      <alignment vertical="center"/>
    </xf>
    <xf numFmtId="0" fontId="36" fillId="0" borderId="0" applyFill="1" xfId="0">
      <alignment vertical="center"/>
    </xf>
    <xf numFmtId="0" fontId="37" fillId="0" borderId="0" applyFill="1" xfId="0">
      <alignment vertical="center"/>
    </xf>
    <xf numFmtId="0" fontId="38" fillId="0" borderId="68" applyBorder="1" applyFill="1" xfId="0">
      <alignment vertical="center"/>
    </xf>
    <xf numFmtId="0" fontId="39" fillId="16" borderId="69" applyBorder="1" xfId="0">
      <alignment vertical="center"/>
    </xf>
    <xf numFmtId="0" fontId="40" fillId="20" borderId="70" applyBorder="1" xfId="0">
      <alignment vertical="center"/>
    </xf>
    <xf numFmtId="0" fontId="41" fillId="0" borderId="0" applyFill="1" xfId="0">
      <alignment vertical="center"/>
    </xf>
    <xf numFmtId="0" fontId="42" fillId="0" borderId="71" applyBorder="1" applyFill="1" xfId="0">
      <alignment vertical="center"/>
    </xf>
    <xf numFmtId="0" fontId="43" fillId="0" borderId="72" applyBorder="1" applyFill="1" xfId="0">
      <alignment vertical="center"/>
    </xf>
    <xf numFmtId="0" fontId="44" fillId="0" borderId="73" applyBorder="1" applyFill="1" xfId="0">
      <alignment vertical="center"/>
    </xf>
    <xf numFmtId="0" fontId="44" fillId="0" borderId="0" applyFill="1" xfId="0">
      <alignment vertical="center"/>
    </xf>
    <xf numFmtId="0" fontId="45" fillId="0" borderId="74" applyBorder="1" applyFill="1" xfId="0">
      <alignment vertical="center"/>
    </xf>
    <xf numFmtId="0" fontId="46" fillId="34" borderId="0" xfId="0">
      <alignment vertical="center"/>
    </xf>
    <xf numFmtId="0" fontId="46" fillId="35" borderId="0" xfId="0">
      <alignment vertical="center"/>
    </xf>
    <xf numFmtId="0" fontId="46" fillId="36" borderId="0" xfId="0">
      <alignment vertical="center"/>
    </xf>
    <xf numFmtId="0" fontId="46" fillId="37" borderId="0" xfId="0">
      <alignment vertical="center"/>
    </xf>
    <xf numFmtId="0" fontId="46" fillId="38" borderId="0" xfId="0">
      <alignment vertical="center"/>
    </xf>
    <xf numFmtId="0" fontId="46" fillId="39" borderId="0" xfId="0">
      <alignment vertical="center"/>
    </xf>
    <xf numFmtId="0" fontId="46" fillId="40" borderId="0" xfId="0">
      <alignment vertical="center"/>
    </xf>
    <xf numFmtId="0" fontId="46" fillId="41" borderId="0" xfId="0">
      <alignment vertical="center"/>
    </xf>
    <xf numFmtId="0" fontId="46" fillId="42" borderId="0" xfId="0">
      <alignment vertical="center"/>
    </xf>
    <xf numFmtId="0" fontId="46" fillId="43" borderId="0" xfId="0">
      <alignment vertical="center"/>
    </xf>
    <xf numFmtId="0" fontId="46" fillId="44" borderId="0" xfId="0">
      <alignment vertical="center"/>
    </xf>
    <xf numFmtId="0" fontId="46" fillId="45" borderId="0" xfId="0">
      <alignment vertical="center"/>
    </xf>
    <xf numFmtId="0" fontId="47" fillId="46" borderId="0" xfId="0">
      <alignment vertical="center"/>
    </xf>
    <xf numFmtId="0" fontId="47" fillId="47" borderId="0" xfId="0">
      <alignment vertical="center"/>
    </xf>
    <xf numFmtId="0" fontId="47" fillId="48" borderId="0" xfId="0">
      <alignment vertical="center"/>
    </xf>
    <xf numFmtId="0" fontId="47" fillId="49" borderId="0" xfId="0">
      <alignment vertical="center"/>
    </xf>
    <xf numFmtId="0" fontId="47" fillId="50" borderId="0" xfId="0">
      <alignment vertical="center"/>
    </xf>
    <xf numFmtId="0" fontId="47" fillId="51" borderId="0" xfId="0">
      <alignment vertical="center"/>
    </xf>
    <xf numFmtId="0" fontId="47" fillId="52" borderId="0" xfId="0">
      <alignment vertical="center"/>
    </xf>
    <xf numFmtId="0" fontId="47" fillId="53" borderId="0" xfId="0">
      <alignment vertical="center"/>
    </xf>
    <xf numFmtId="0" fontId="47" fillId="54" borderId="0" xfId="0">
      <alignment vertical="center"/>
    </xf>
    <xf numFmtId="0" fontId="47" fillId="55" borderId="0" xfId="0">
      <alignment vertical="center"/>
    </xf>
    <xf numFmtId="0" fontId="47" fillId="56" borderId="0" xfId="0">
      <alignment vertical="center"/>
    </xf>
    <xf numFmtId="0" fontId="47" fillId="57" borderId="0" xfId="0">
      <alignment vertical="center"/>
    </xf>
    <xf numFmtId="0" fontId="48" fillId="0" borderId="0" applyFill="1" xfId="0">
      <alignment vertical="center"/>
    </xf>
    <xf numFmtId="178" fontId="4" fillId="0" borderId="75" applyNumberFormat="1" applyBorder="1" applyFill="1" xfId="0">
      <alignment horizontal="center" vertical="center"/>
    </xf>
    <xf numFmtId="176" fontId="3" fillId="3" borderId="76" applyNumberFormat="1" applyBorder="1" xfId="0">
      <alignment horizontal="center" vertical="center" wrapText="1"/>
    </xf>
    <xf numFmtId="177" fontId="4" fillId="0" borderId="77" applyNumberFormat="1" applyBorder="1" applyFill="1" xfId="0">
      <alignment horizontal="center" vertical="center" wrapText="1"/>
    </xf>
    <xf numFmtId="176" fontId="3" fillId="4" borderId="78" applyNumberFormat="1" applyBorder="1" xfId="0">
      <alignment horizontal="center" vertical="center" wrapText="1"/>
    </xf>
    <xf numFmtId="176" fontId="4" fillId="0" borderId="79" applyNumberFormat="1" applyBorder="1" applyFill="1" xfId="0">
      <alignment horizontal="center" vertical="center" wrapText="1"/>
    </xf>
    <xf numFmtId="176" fontId="3" fillId="0" borderId="80" applyNumberFormat="1" applyBorder="1" applyFill="1" xfId="0">
      <alignment horizontal="center" vertical="center"/>
    </xf>
    <xf numFmtId="176" fontId="30" fillId="0" borderId="81" applyNumberFormat="1" applyBorder="1" applyFill="1" xfId="0">
      <alignment horizontal="center" vertical="center" wrapText="1"/>
    </xf>
    <xf numFmtId="0" fontId="0" fillId="58" borderId="0" xfId="0">
      <alignment vertical="center"/>
    </xf>
    <xf numFmtId="0" fontId="2" fillId="58" borderId="82" applyBorder="1" xfId="0">
      <alignment horizontal="center" vertical="center"/>
    </xf>
    <xf numFmtId="0" fontId="2" fillId="58" borderId="0" xfId="0">
      <alignment horizontal="center" vertical="center"/>
    </xf>
    <xf numFmtId="0" fontId="2" fillId="58" borderId="0" xfId="0">
      <alignment horizontal="center" vertical="center" wrapText="1"/>
    </xf>
    <xf numFmtId="0" fontId="8" fillId="58" borderId="83" applyBorder="1" xfId="0">
      <alignment horizontal="center" vertical="center"/>
    </xf>
    <xf numFmtId="176" fontId="8" fillId="58" borderId="84" applyNumberFormat="1" applyBorder="1" xfId="0">
      <alignment horizontal="center" vertical="center" wrapText="1"/>
    </xf>
    <xf numFmtId="0" fontId="8" fillId="58" borderId="85" applyBorder="1" xfId="0">
      <alignment horizontal="center" vertical="center" wrapText="1"/>
    </xf>
    <xf numFmtId="178" fontId="8" fillId="58" borderId="86" applyNumberFormat="1" applyBorder="1" xfId="0">
      <alignment horizontal="center" vertical="center"/>
    </xf>
    <xf numFmtId="0" fontId="5" fillId="58" borderId="0" xfId="0">
      <alignment horizontal="center" vertical="center"/>
    </xf>
    <xf numFmtId="0" fontId="5" fillId="58" borderId="0" xfId="0">
      <alignment horizontal="center" vertical="center" wrapText="1"/>
    </xf>
    <xf numFmtId="0" fontId="0" fillId="0" borderId="0" xfId="0">
      <alignment vertical="center"/>
    </xf>
    <xf numFmtId="0" fontId="0" fillId="6" borderId="0" xfId="0">
      <alignment vertical="center"/>
    </xf>
    <xf numFmtId="0" fontId="0" fillId="7" borderId="0" xfId="0">
      <alignment vertical="center"/>
    </xf>
    <xf numFmtId="0" fontId="12" fillId="8" borderId="0" xfId="0">
      <alignment vertical="center"/>
    </xf>
    <xf numFmtId="0" fontId="0" fillId="9" borderId="0" xfId="0">
      <alignment vertical="center"/>
    </xf>
    <xf numFmtId="0" fontId="0" fillId="10" borderId="0" xfId="0">
      <alignment vertical="center"/>
    </xf>
    <xf numFmtId="0" fontId="12" fillId="11" borderId="0" xfId="0">
      <alignment vertical="center"/>
    </xf>
    <xf numFmtId="0" fontId="0" fillId="12" borderId="0" xfId="0">
      <alignment vertical="center"/>
    </xf>
    <xf numFmtId="0" fontId="13" fillId="0" borderId="87" applyBorder="1" xfId="0">
      <alignment vertical="center"/>
    </xf>
    <xf numFmtId="0" fontId="14" fillId="0" borderId="0" xfId="0">
      <alignment vertical="center"/>
    </xf>
    <xf numFmtId="0" fontId="15" fillId="0" borderId="88" applyBorder="1" xfId="0">
      <alignment vertical="center"/>
    </xf>
    <xf numFmtId="182" fontId="0" fillId="0" borderId="0" applyNumberFormat="1" xfId="0">
      <alignment vertical="center"/>
    </xf>
    <xf numFmtId="183" fontId="0" fillId="0" borderId="0" applyNumberFormat="1" xfId="0">
      <alignment vertical="center"/>
    </xf>
    <xf numFmtId="0" fontId="16" fillId="0" borderId="89" applyBorder="1" xfId="0">
      <alignment vertical="center"/>
    </xf>
    <xf numFmtId="184" fontId="0" fillId="0" borderId="0" applyNumberFormat="1" xfId="0">
      <alignment vertical="center"/>
    </xf>
    <xf numFmtId="0" fontId="12" fillId="4" borderId="0" xfId="0">
      <alignment vertical="center"/>
    </xf>
    <xf numFmtId="0" fontId="17" fillId="0" borderId="0" xfId="0">
      <alignment vertical="center"/>
    </xf>
    <xf numFmtId="0" fontId="0" fillId="13" borderId="0" xfId="0">
      <alignment vertical="center"/>
    </xf>
    <xf numFmtId="0" fontId="12" fillId="14" borderId="0" xfId="0">
      <alignment vertical="center"/>
    </xf>
    <xf numFmtId="0" fontId="18" fillId="0" borderId="90" applyBorder="1" xfId="0">
      <alignment vertical="center"/>
    </xf>
    <xf numFmtId="0" fontId="19" fillId="0" borderId="0" xfId="0">
      <alignment vertical="center"/>
    </xf>
    <xf numFmtId="0" fontId="0" fillId="15" borderId="0" xfId="0">
      <alignment vertical="center"/>
    </xf>
    <xf numFmtId="185" fontId="0" fillId="0" borderId="0" applyNumberFormat="1" xfId="0">
      <alignment vertical="center"/>
    </xf>
    <xf numFmtId="0" fontId="0" fillId="3" borderId="0" xfId="0">
      <alignment vertical="center"/>
    </xf>
    <xf numFmtId="0" fontId="20" fillId="16" borderId="57" applyBorder="1" xfId="0">
      <alignment vertical="center"/>
    </xf>
    <xf numFmtId="0" fontId="21" fillId="0" borderId="0" xfId="0">
      <alignment vertical="center"/>
    </xf>
    <xf numFmtId="186" fontId="0" fillId="0" borderId="0" applyNumberFormat="1" xfId="0">
      <alignment vertical="center"/>
    </xf>
    <xf numFmtId="0" fontId="12" fillId="17" borderId="0" xfId="0">
      <alignment vertical="center"/>
    </xf>
    <xf numFmtId="0" fontId="0" fillId="18" borderId="0" xfId="0">
      <alignment vertical="center"/>
    </xf>
    <xf numFmtId="0" fontId="12" fillId="19" borderId="0" xfId="0">
      <alignment vertical="center"/>
    </xf>
    <xf numFmtId="0" fontId="22" fillId="20" borderId="58" applyBorder="1" xfId="0">
      <alignment vertical="center"/>
    </xf>
    <xf numFmtId="0" fontId="23" fillId="16" borderId="59" applyBorder="1" xfId="0">
      <alignment vertical="center"/>
    </xf>
    <xf numFmtId="0" fontId="24" fillId="21" borderId="60" applyBorder="1" xfId="0">
      <alignment vertical="center"/>
    </xf>
    <xf numFmtId="0" fontId="25" fillId="0" borderId="95" applyBorder="1" xfId="0">
      <alignment vertical="center"/>
    </xf>
    <xf numFmtId="0" fontId="12" fillId="22" borderId="0" xfId="0">
      <alignment vertical="center"/>
    </xf>
    <xf numFmtId="0" fontId="12" fillId="23" borderId="0" xfId="0">
      <alignment vertical="center"/>
    </xf>
    <xf numFmtId="0" fontId="0" fillId="24" borderId="62" applyBorder="1" xfId="0">
      <alignment vertical="center"/>
    </xf>
    <xf numFmtId="0" fontId="26" fillId="0" borderId="0" xfId="0">
      <alignment vertical="center"/>
    </xf>
    <xf numFmtId="0" fontId="27" fillId="25" borderId="0" xfId="0">
      <alignment vertical="center"/>
    </xf>
    <xf numFmtId="0" fontId="13" fillId="0" borderId="0" xfId="0">
      <alignment vertical="center"/>
    </xf>
    <xf numFmtId="0" fontId="12" fillId="26" borderId="0" xfId="0">
      <alignment vertical="center"/>
    </xf>
    <xf numFmtId="0" fontId="28" fillId="27" borderId="0" xfId="0">
      <alignment vertical="center"/>
    </xf>
    <xf numFmtId="0" fontId="0" fillId="28" borderId="0" xfId="0">
      <alignment vertical="center"/>
    </xf>
    <xf numFmtId="0" fontId="29" fillId="29" borderId="0" xfId="0">
      <alignment vertical="center"/>
    </xf>
    <xf numFmtId="0" fontId="12" fillId="30" borderId="0" xfId="0">
      <alignment vertical="center"/>
    </xf>
    <xf numFmtId="0" fontId="0" fillId="31" borderId="0" xfId="0">
      <alignment vertical="center"/>
    </xf>
    <xf numFmtId="0" fontId="12" fillId="32" borderId="0" xfId="0">
      <alignment vertical="center"/>
    </xf>
    <xf numFmtId="0" fontId="0" fillId="33" borderId="0" xfId="0">
      <alignment vertical="center"/>
    </xf>
    <xf numFmtId="0" fontId="12" fillId="21" borderId="0" xfId="0">
      <alignment vertical="center"/>
    </xf>
    <xf numFmtId="0" fontId="1" fillId="0" borderId="0" xfId="0">
      <alignment horizontal="center" vertical="center"/>
    </xf>
    <xf numFmtId="0" fontId="0" fillId="0" borderId="0" xfId="0">
      <alignment vertical="center"/>
    </xf>
    <xf numFmtId="176" fontId="4" fillId="0" borderId="97" applyNumberFormat="1" applyBorder="1" applyFill="1" xfId="0">
      <alignment horizontal="center" vertical="center" wrapText="1"/>
    </xf>
    <xf numFmtId="0" fontId="4" fillId="0" borderId="98" applyBorder="1" applyFill="1" xfId="0">
      <alignment horizontal="center" vertical="center" wrapText="1"/>
    </xf>
    <xf numFmtId="0" fontId="4" fillId="0" borderId="99" applyBorder="1" applyFill="1" xfId="0">
      <alignment horizontal="center" vertical="center"/>
    </xf>
    <xf numFmtId="0" fontId="3" fillId="0" borderId="100" applyBorder="1" applyFill="1" xfId="0">
      <alignment horizontal="center" vertical="center"/>
    </xf>
    <xf numFmtId="176" fontId="3" fillId="0" borderId="101" applyNumberFormat="1" applyBorder="1" applyFill="1" xfId="0">
      <alignment horizontal="center" vertical="center"/>
    </xf>
    <xf numFmtId="0" fontId="30" fillId="0" borderId="102" applyBorder="1" applyFill="1" xfId="0">
      <alignment horizontal="center" vertical="center" wrapText="1"/>
    </xf>
    <xf numFmtId="176" fontId="30" fillId="0" borderId="103" applyNumberFormat="1" applyBorder="1" applyFill="1" xfId="0">
      <alignment horizontal="center" vertical="center" wrapText="1"/>
    </xf>
    <xf numFmtId="0" fontId="49" fillId="59" borderId="0" xfId="0">
      <alignment vertical="center"/>
    </xf>
    <xf numFmtId="0" fontId="50" fillId="60" borderId="0" xfId="0">
      <alignment vertical="center"/>
    </xf>
    <xf numFmtId="0" fontId="51" fillId="61" borderId="0" xfId="0">
      <alignment vertical="center"/>
    </xf>
    <xf numFmtId="0" fontId="52" fillId="62" borderId="104" applyBorder="1" xfId="0">
      <alignment vertical="center"/>
    </xf>
    <xf numFmtId="0" fontId="53" fillId="63" borderId="105" applyBorder="1" xfId="0">
      <alignment vertical="center"/>
    </xf>
    <xf numFmtId="0" fontId="54" fillId="0" borderId="0" xfId="0">
      <alignment vertical="center"/>
    </xf>
    <xf numFmtId="0" fontId="55" fillId="0" borderId="0" xfId="0">
      <alignment vertical="center"/>
    </xf>
    <xf numFmtId="0" fontId="56" fillId="0" borderId="106" applyBorder="1" xfId="0">
      <alignment vertical="center"/>
    </xf>
    <xf numFmtId="0" fontId="57" fillId="62" borderId="107" applyBorder="1" xfId="0">
      <alignment vertical="center"/>
    </xf>
    <xf numFmtId="0" fontId="58" fillId="64" borderId="108" applyBorder="1" xfId="0">
      <alignment vertical="center"/>
    </xf>
    <xf numFmtId="0" fontId="0" fillId="65" borderId="109" applyBorder="1" xfId="0">
      <alignment vertical="center"/>
    </xf>
    <xf numFmtId="0" fontId="59" fillId="0" borderId="0" xfId="0">
      <alignment vertical="center"/>
    </xf>
    <xf numFmtId="0" fontId="60" fillId="0" borderId="110" applyBorder="1" xfId="0">
      <alignment vertical="center"/>
    </xf>
    <xf numFmtId="0" fontId="61" fillId="0" borderId="111" applyBorder="1" xfId="0">
      <alignment vertical="center"/>
    </xf>
    <xf numFmtId="0" fontId="62" fillId="0" borderId="112" applyBorder="1" xfId="0">
      <alignment vertical="center"/>
    </xf>
    <xf numFmtId="0" fontId="62" fillId="0" borderId="0" xfId="0">
      <alignment vertical="center"/>
    </xf>
    <xf numFmtId="0" fontId="63" fillId="0" borderId="113" applyBorder="1" xfId="0">
      <alignment vertical="center"/>
    </xf>
    <xf numFmtId="0" fontId="64" fillId="66" borderId="0" xfId="0">
      <alignment vertical="center"/>
    </xf>
    <xf numFmtId="0" fontId="64" fillId="67" borderId="0" xfId="0">
      <alignment vertical="center"/>
    </xf>
    <xf numFmtId="0" fontId="64" fillId="68" borderId="0" xfId="0">
      <alignment vertical="center"/>
    </xf>
    <xf numFmtId="0" fontId="64" fillId="69" borderId="0" xfId="0">
      <alignment vertical="center"/>
    </xf>
    <xf numFmtId="0" fontId="64" fillId="70" borderId="0" xfId="0">
      <alignment vertical="center"/>
    </xf>
    <xf numFmtId="0" fontId="64" fillId="71" borderId="0" xfId="0">
      <alignment vertical="center"/>
    </xf>
    <xf numFmtId="0" fontId="64" fillId="72" borderId="0" xfId="0">
      <alignment vertical="center"/>
    </xf>
    <xf numFmtId="0" fontId="64" fillId="73" borderId="0" xfId="0">
      <alignment vertical="center"/>
    </xf>
    <xf numFmtId="0" fontId="64" fillId="74" borderId="0" xfId="0">
      <alignment vertical="center"/>
    </xf>
    <xf numFmtId="0" fontId="64" fillId="75" borderId="0" xfId="0">
      <alignment vertical="center"/>
    </xf>
    <xf numFmtId="0" fontId="64" fillId="76" borderId="0" xfId="0">
      <alignment vertical="center"/>
    </xf>
    <xf numFmtId="0" fontId="64" fillId="77" borderId="0" xfId="0">
      <alignment vertical="center"/>
    </xf>
    <xf numFmtId="0" fontId="65" fillId="78" borderId="0" xfId="0">
      <alignment vertical="center"/>
    </xf>
    <xf numFmtId="0" fontId="65" fillId="79" borderId="0" xfId="0">
      <alignment vertical="center"/>
    </xf>
    <xf numFmtId="0" fontId="65" fillId="80" borderId="0" xfId="0">
      <alignment vertical="center"/>
    </xf>
    <xf numFmtId="0" fontId="65" fillId="81" borderId="0" xfId="0">
      <alignment vertical="center"/>
    </xf>
    <xf numFmtId="0" fontId="65" fillId="82" borderId="0" xfId="0">
      <alignment vertical="center"/>
    </xf>
    <xf numFmtId="0" fontId="65" fillId="83" borderId="0" xfId="0">
      <alignment vertical="center"/>
    </xf>
    <xf numFmtId="0" fontId="65" fillId="84" borderId="0" xfId="0">
      <alignment vertical="center"/>
    </xf>
    <xf numFmtId="0" fontId="65" fillId="85" borderId="0" xfId="0">
      <alignment vertical="center"/>
    </xf>
    <xf numFmtId="0" fontId="65" fillId="86" borderId="0" xfId="0">
      <alignment vertical="center"/>
    </xf>
    <xf numFmtId="0" fontId="65" fillId="87" borderId="0" xfId="0">
      <alignment vertical="center"/>
    </xf>
    <xf numFmtId="0" fontId="65" fillId="88" borderId="0" xfId="0">
      <alignment vertical="center"/>
    </xf>
    <xf numFmtId="0" fontId="65" fillId="89" borderId="0" xfId="0">
      <alignment vertical="center"/>
    </xf>
    <xf numFmtId="182" fontId="0" fillId="0" borderId="0" applyNumberFormat="1" xfId="0">
      <alignment vertical="center"/>
    </xf>
    <xf numFmtId="185" fontId="0" fillId="0" borderId="0" applyNumberFormat="1" xfId="0">
      <alignment vertical="center"/>
    </xf>
    <xf numFmtId="184" fontId="0" fillId="0" borderId="0" applyNumberFormat="1" xfId="0">
      <alignment vertical="center"/>
    </xf>
    <xf numFmtId="183" fontId="0" fillId="0" borderId="0" applyNumberFormat="1" xfId="0">
      <alignment vertical="center"/>
    </xf>
    <xf numFmtId="186" fontId="0" fillId="0" borderId="0" applyNumberFormat="1" xfId="0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5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BD63"/>
  <sheetViews>
    <sheetView tabSelected="1" zoomScale="40" zoomScaleNormal="40" topLeftCell="A1" workbookViewId="0">
      <pane ySplit="5" topLeftCell="A6" activePane="bottomLeft" state="frozen"/>
      <selection activeCell="A1" activeCellId="0" sqref="A1:AE1"/>
      <selection pane="bottomLeft" activeCell="A1" activeCellId="0" sqref="A1:AE1"/>
    </sheetView>
  </sheetViews>
  <sheetFormatPr defaultRowHeight="25.5" defaultColWidth="9.0" x14ac:dyDescent="0.15"/>
  <cols>
    <col min="1" max="1" width="12.125" customWidth="1" style="230"/>
    <col min="2" max="2" width="70.625" customWidth="1" style="230"/>
    <col min="3" max="3" width="25.625" customWidth="1" style="230"/>
    <col min="4" max="4" width="18.625" customWidth="1" style="13"/>
    <col min="5" max="8" width="14.75" customWidth="1" style="230"/>
    <col min="9" max="9" width="14.75" customWidth="1" style="13"/>
    <col min="10" max="15" width="14.75" customWidth="1" style="230"/>
    <col min="16" max="16" width="14.75" customWidth="1" style="13"/>
    <col min="17" max="24" width="14.75" customWidth="1" style="230"/>
    <col min="25" max="25" width="19.625" customWidth="1" style="230"/>
    <col min="26" max="27" width="14.75" customWidth="1" style="230"/>
    <col min="28" max="28" width="17.75" customWidth="1" style="230"/>
    <col min="29" max="29" width="14.75" customWidth="1" style="230"/>
    <col min="30" max="30" width="24.125" customWidth="1" style="14"/>
    <col min="31" max="31" width="34.875" customWidth="1" style="230"/>
    <col min="32" max="32" width="27.125" customWidth="1" style="15"/>
    <col min="33" max="16384" width="9.0" style="230"/>
  </cols>
  <sheetData>
    <row s="3" customFormat="1" ht="119.0" customHeight="1" x14ac:dyDescent="0.15" r="1" spans="1:32">
      <c r="A1" s="237" t="s">
        <v>0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8"/>
      <c r="AE1" s="237"/>
      <c r="AF1" s="15"/>
    </row>
    <row s="3" customFormat="1" ht="54.0" customHeight="1" x14ac:dyDescent="0.15" r="2" spans="1:32">
      <c r="A2" s="21"/>
      <c r="B2" s="235" t="s">
        <v>1</v>
      </c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35"/>
      <c r="X2" s="235"/>
      <c r="Y2" s="235"/>
      <c r="Z2" s="235"/>
      <c r="AA2" s="235"/>
      <c r="AB2" s="235"/>
      <c r="AC2" s="235"/>
      <c r="AD2" s="236"/>
      <c r="AE2" s="235"/>
      <c r="AF2" s="15"/>
    </row>
    <row s="3" customFormat="1" ht="97.0" customHeight="1" x14ac:dyDescent="0.15" r="3" spans="1:32">
      <c r="A3" s="234" t="s">
        <v>2</v>
      </c>
      <c r="B3" s="233" t="s">
        <v>3</v>
      </c>
      <c r="C3" s="233" t="s">
        <v>4</v>
      </c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 t="s">
        <v>5</v>
      </c>
      <c r="X3" s="233"/>
      <c r="Y3" s="233"/>
      <c r="Z3" s="233" t="s">
        <v>6</v>
      </c>
      <c r="AA3" s="233"/>
      <c r="AB3" s="233"/>
      <c r="AC3" s="233" t="s">
        <v>7</v>
      </c>
      <c r="AD3" s="232" t="s">
        <v>8</v>
      </c>
      <c r="AE3" s="51"/>
      <c r="AF3" s="15"/>
    </row>
    <row s="3" customFormat="1" ht="97.0" customHeight="1" x14ac:dyDescent="0.15" r="4" spans="1:32">
      <c r="A4" s="234"/>
      <c r="B4" s="233"/>
      <c r="C4" s="233" t="s">
        <v>9</v>
      </c>
      <c r="D4" s="233" t="s">
        <v>10</v>
      </c>
      <c r="E4" s="233"/>
      <c r="F4" s="233"/>
      <c r="G4" s="233"/>
      <c r="H4" s="233"/>
      <c r="I4" s="233" t="s">
        <v>11</v>
      </c>
      <c r="J4" s="233"/>
      <c r="K4" s="233"/>
      <c r="L4" s="233"/>
      <c r="M4" s="233"/>
      <c r="N4" s="233"/>
      <c r="O4" s="233"/>
      <c r="P4" s="233" t="s">
        <v>12</v>
      </c>
      <c r="Q4" s="233"/>
      <c r="R4" s="233"/>
      <c r="S4" s="233"/>
      <c r="T4" s="233"/>
      <c r="U4" s="233"/>
      <c r="V4" s="233"/>
      <c r="W4" s="233" t="s">
        <v>13</v>
      </c>
      <c r="X4" s="233" t="s">
        <v>14</v>
      </c>
      <c r="Y4" s="233" t="s">
        <v>15</v>
      </c>
      <c r="Z4" s="233" t="s">
        <v>13</v>
      </c>
      <c r="AA4" s="233" t="s">
        <v>14</v>
      </c>
      <c r="AB4" s="233" t="s">
        <v>15</v>
      </c>
      <c r="AC4" s="233"/>
      <c r="AD4" s="232"/>
      <c r="AE4" s="51"/>
      <c r="AF4" s="15"/>
    </row>
    <row s="3" customFormat="1" ht="312.0" customHeight="1" x14ac:dyDescent="0.15" r="5" spans="1:32">
      <c r="A5" s="234"/>
      <c r="B5" s="233"/>
      <c r="C5" s="233"/>
      <c r="D5" s="19" t="s">
        <v>16</v>
      </c>
      <c r="E5" s="19" t="s">
        <v>17</v>
      </c>
      <c r="F5" s="19" t="s">
        <v>18</v>
      </c>
      <c r="G5" s="19" t="s">
        <v>17</v>
      </c>
      <c r="H5" s="19" t="s">
        <v>19</v>
      </c>
      <c r="I5" s="19" t="s">
        <v>16</v>
      </c>
      <c r="J5" s="19" t="s">
        <v>20</v>
      </c>
      <c r="K5" s="19" t="s">
        <v>21</v>
      </c>
      <c r="L5" s="19" t="s">
        <v>22</v>
      </c>
      <c r="M5" s="19" t="s">
        <v>23</v>
      </c>
      <c r="N5" s="19" t="s">
        <v>24</v>
      </c>
      <c r="O5" s="19" t="s">
        <v>25</v>
      </c>
      <c r="P5" s="19" t="s">
        <v>16</v>
      </c>
      <c r="Q5" s="19" t="s">
        <v>26</v>
      </c>
      <c r="R5" s="19" t="s">
        <v>27</v>
      </c>
      <c r="S5" s="19" t="s">
        <v>28</v>
      </c>
      <c r="T5" s="19" t="s">
        <v>29</v>
      </c>
      <c r="U5" s="19" t="s">
        <v>30</v>
      </c>
      <c r="V5" s="19" t="s">
        <v>31</v>
      </c>
      <c r="W5" s="233"/>
      <c r="X5" s="233"/>
      <c r="Y5" s="233"/>
      <c r="Z5" s="233"/>
      <c r="AA5" s="233"/>
      <c r="AB5" s="233"/>
      <c r="AC5" s="233"/>
      <c r="AD5" s="232"/>
      <c r="AE5" s="51" t="s">
        <v>32</v>
      </c>
      <c r="AF5" s="15"/>
    </row>
    <row s="4" customFormat="1" ht="95.0" customHeight="1" x14ac:dyDescent="0.15" r="6" spans="1:56">
      <c r="A6" s="21">
        <v>1</v>
      </c>
      <c r="B6" s="20" t="s">
        <v>33</v>
      </c>
      <c r="C6" s="21">
        <v>2017</v>
      </c>
      <c r="D6" s="20">
        <f>F6+H6</f>
        <v>0</v>
      </c>
      <c r="E6" s="20"/>
      <c r="F6" s="20"/>
      <c r="G6" s="20"/>
      <c r="H6" s="20"/>
      <c r="I6" s="20">
        <f>K6+M6+O6</f>
        <v>4.474</v>
      </c>
      <c r="J6" s="21">
        <v>264</v>
      </c>
      <c r="K6" s="21">
        <f>J6*50/10000</f>
        <v>1.32</v>
      </c>
      <c r="L6" s="21">
        <v>193</v>
      </c>
      <c r="M6" s="21">
        <f>L6*80/10000</f>
        <v>1.544</v>
      </c>
      <c r="N6" s="21">
        <v>161</v>
      </c>
      <c r="O6" s="21">
        <f>N6*100/10000</f>
        <v>1.61</v>
      </c>
      <c r="P6" s="21">
        <f>R6+T6+V6</f>
        <v>0.15</v>
      </c>
      <c r="Q6" s="21"/>
      <c r="R6" s="21"/>
      <c r="S6" s="21">
        <v>6</v>
      </c>
      <c r="T6" s="21">
        <f>S6*100/10000</f>
        <v>0.06</v>
      </c>
      <c r="U6" s="21">
        <v>6</v>
      </c>
      <c r="V6" s="21">
        <f>U6*150/10000</f>
        <v>0.09</v>
      </c>
      <c r="W6" s="20"/>
      <c r="X6" s="20"/>
      <c r="Y6" s="20"/>
      <c r="Z6" s="20"/>
      <c r="AA6" s="20"/>
      <c r="AB6" s="20"/>
      <c r="AC6" s="20"/>
      <c r="AD6" s="68">
        <f>D6+I6+P6+Y6+W6+Z6+AB6+AC6</f>
        <v>4.6240000000000006</v>
      </c>
      <c r="AE6" s="21"/>
      <c r="AF6" s="62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</row>
    <row s="173" customFormat="1" ht="95.0" customHeight="1" x14ac:dyDescent="0.15" r="7" spans="1:32">
      <c r="A7" s="175"/>
      <c r="B7" s="177" t="s">
        <v>16</v>
      </c>
      <c r="C7" s="177"/>
      <c r="D7" s="177">
        <f>F7+H7</f>
        <v>0</v>
      </c>
      <c r="E7" s="177"/>
      <c r="F7" s="177"/>
      <c r="G7" s="177"/>
      <c r="H7" s="177"/>
      <c r="I7" s="177">
        <v>4.474</v>
      </c>
      <c r="J7" s="177">
        <f>SUM(J6:J6)</f>
        <v>264</v>
      </c>
      <c r="K7" s="177">
        <f>SUM(K6:K6)</f>
        <v>1.32</v>
      </c>
      <c r="L7" s="177">
        <f>SUM(L6:L6)</f>
        <v>193</v>
      </c>
      <c r="M7" s="177">
        <f>SUM(M6:M6)</f>
        <v>1.544</v>
      </c>
      <c r="N7" s="177">
        <f>SUM(N6:N6)</f>
        <v>161</v>
      </c>
      <c r="O7" s="177">
        <f>SUM(O6:O6)</f>
        <v>1.61</v>
      </c>
      <c r="P7" s="177">
        <v>0.15</v>
      </c>
      <c r="Q7" s="177"/>
      <c r="R7" s="177"/>
      <c r="S7" s="177">
        <v>6</v>
      </c>
      <c r="T7" s="177">
        <v>0.06</v>
      </c>
      <c r="U7" s="177">
        <v>6</v>
      </c>
      <c r="V7" s="177">
        <v>0.09</v>
      </c>
      <c r="W7" s="177"/>
      <c r="X7" s="177"/>
      <c r="Y7" s="177"/>
      <c r="Z7" s="177"/>
      <c r="AA7" s="177"/>
      <c r="AB7" s="177"/>
      <c r="AC7" s="177"/>
      <c r="AD7" s="176">
        <f>SUM(AD6:AD6)</f>
        <v>4.6240000000000006</v>
      </c>
      <c r="AE7" s="175"/>
      <c r="AF7" s="174"/>
    </row>
    <row s="6" customFormat="1" ht="95.0" customHeight="1" x14ac:dyDescent="0.15" r="8" spans="1:32">
      <c r="A8" s="51">
        <v>2</v>
      </c>
      <c r="B8" s="26" t="s">
        <v>34</v>
      </c>
      <c r="C8" s="27" t="s">
        <v>35</v>
      </c>
      <c r="D8" s="20">
        <f>F8+H8</f>
        <v>0</v>
      </c>
      <c r="E8" s="51"/>
      <c r="F8" s="51"/>
      <c r="G8" s="51"/>
      <c r="H8" s="19"/>
      <c r="I8" s="32">
        <f>K8+M8+O8</f>
        <v>0.754</v>
      </c>
      <c r="J8" s="51">
        <v>90</v>
      </c>
      <c r="K8" s="51">
        <v>0.225</v>
      </c>
      <c r="L8" s="51">
        <v>6</v>
      </c>
      <c r="M8" s="51">
        <v>0.024</v>
      </c>
      <c r="N8" s="51">
        <v>101</v>
      </c>
      <c r="O8" s="51">
        <v>0.505</v>
      </c>
      <c r="P8" s="32">
        <f>R8+T8+V8</f>
        <v>0.405</v>
      </c>
      <c r="Q8" s="51">
        <v>0</v>
      </c>
      <c r="R8" s="51">
        <v>0</v>
      </c>
      <c r="S8" s="51">
        <v>0</v>
      </c>
      <c r="T8" s="51">
        <v>0</v>
      </c>
      <c r="U8" s="51">
        <v>54</v>
      </c>
      <c r="V8" s="51">
        <v>0.405</v>
      </c>
      <c r="W8" s="51"/>
      <c r="X8" s="51"/>
      <c r="Y8" s="51"/>
      <c r="Z8" s="32"/>
      <c r="AA8" s="32"/>
      <c r="AB8" s="32"/>
      <c r="AC8" s="32"/>
      <c r="AD8" s="51">
        <f>D8+I8+P8+Y8+W8+Z8+AB8+AC8</f>
        <v>1.159</v>
      </c>
      <c r="AE8" s="51"/>
      <c r="AF8" s="62"/>
    </row>
    <row s="6" customFormat="1" ht="95.0" customHeight="1" x14ac:dyDescent="0.15" r="9" spans="1:32">
      <c r="A9" s="51">
        <v>3</v>
      </c>
      <c r="B9" s="26" t="s">
        <v>36</v>
      </c>
      <c r="C9" s="28" t="s">
        <v>37</v>
      </c>
      <c r="D9" s="20">
        <f>F9+H9</f>
        <v>0</v>
      </c>
      <c r="E9" s="51"/>
      <c r="F9" s="51"/>
      <c r="G9" s="51"/>
      <c r="H9" s="19"/>
      <c r="I9" s="32">
        <f>K9+M9+O9</f>
        <v>2.6100000000000003</v>
      </c>
      <c r="J9" s="51">
        <v>0</v>
      </c>
      <c r="K9" s="51">
        <v>0</v>
      </c>
      <c r="L9" s="51">
        <v>50</v>
      </c>
      <c r="M9" s="51">
        <v>0.2</v>
      </c>
      <c r="N9" s="51">
        <v>482</v>
      </c>
      <c r="O9" s="51">
        <v>2.41</v>
      </c>
      <c r="P9" s="32">
        <f>R9+T9+V9</f>
        <v>0.5675</v>
      </c>
      <c r="Q9" s="51">
        <v>71</v>
      </c>
      <c r="R9" s="51">
        <v>0.1775</v>
      </c>
      <c r="S9" s="51">
        <v>45</v>
      </c>
      <c r="T9" s="51">
        <v>0.225</v>
      </c>
      <c r="U9" s="51">
        <v>22</v>
      </c>
      <c r="V9" s="51">
        <v>0.165</v>
      </c>
      <c r="W9" s="51"/>
      <c r="X9" s="51"/>
      <c r="Y9" s="51"/>
      <c r="Z9" s="32"/>
      <c r="AA9" s="32"/>
      <c r="AB9" s="32"/>
      <c r="AC9" s="32"/>
      <c r="AD9" s="51">
        <f>D9+I9+P9+Y9+W9+Z9+AB9+AC9</f>
        <v>3.1775</v>
      </c>
      <c r="AE9" s="51"/>
      <c r="AF9" s="62"/>
    </row>
    <row s="6" customFormat="1" ht="95.0" customHeight="1" x14ac:dyDescent="0.15" r="10" spans="1:32">
      <c r="A10" s="51">
        <v>4</v>
      </c>
      <c r="B10" s="26" t="s">
        <v>38</v>
      </c>
      <c r="C10" s="28" t="s">
        <v>39</v>
      </c>
      <c r="D10" s="20">
        <f>F10+H10</f>
        <v>0</v>
      </c>
      <c r="E10" s="51"/>
      <c r="F10" s="51"/>
      <c r="G10" s="51"/>
      <c r="H10" s="19"/>
      <c r="I10" s="32">
        <f>K10+M10+O10</f>
        <v>2.169</v>
      </c>
      <c r="J10" s="51">
        <v>0</v>
      </c>
      <c r="K10" s="51">
        <v>0</v>
      </c>
      <c r="L10" s="51">
        <v>81</v>
      </c>
      <c r="M10" s="51">
        <v>0.324</v>
      </c>
      <c r="N10" s="51">
        <v>369</v>
      </c>
      <c r="O10" s="51">
        <v>1.845</v>
      </c>
      <c r="P10" s="32">
        <f>R10+T10+V10</f>
        <v>0.4925</v>
      </c>
      <c r="Q10" s="51">
        <v>122</v>
      </c>
      <c r="R10" s="51">
        <v>0.305</v>
      </c>
      <c r="S10" s="51">
        <v>0</v>
      </c>
      <c r="T10" s="51">
        <v>0</v>
      </c>
      <c r="U10" s="51">
        <v>25</v>
      </c>
      <c r="V10" s="51">
        <v>0.1875</v>
      </c>
      <c r="W10" s="51"/>
      <c r="X10" s="51"/>
      <c r="Y10" s="51"/>
      <c r="Z10" s="32"/>
      <c r="AA10" s="32"/>
      <c r="AB10" s="32"/>
      <c r="AC10" s="32"/>
      <c r="AD10" s="51">
        <f>D10+I10+P10+Y10+W10+Z10+AB10+AC10</f>
        <v>2.6615</v>
      </c>
      <c r="AE10" s="51"/>
      <c r="AF10" s="62"/>
    </row>
    <row s="6" customFormat="1" ht="95.0" customHeight="1" x14ac:dyDescent="0.15" r="11" spans="1:32">
      <c r="A11" s="51">
        <v>5</v>
      </c>
      <c r="B11" s="26" t="s">
        <v>40</v>
      </c>
      <c r="C11" s="27" t="s">
        <v>41</v>
      </c>
      <c r="D11" s="20">
        <f>F11+H11</f>
        <v>0</v>
      </c>
      <c r="E11" s="51"/>
      <c r="F11" s="51"/>
      <c r="G11" s="51"/>
      <c r="H11" s="19"/>
      <c r="I11" s="32">
        <f>K11+M11+O11</f>
        <v>0.258</v>
      </c>
      <c r="J11" s="51">
        <v>6</v>
      </c>
      <c r="K11" s="51">
        <v>0.015</v>
      </c>
      <c r="L11" s="51">
        <v>12</v>
      </c>
      <c r="M11" s="51">
        <v>0.048</v>
      </c>
      <c r="N11" s="51">
        <v>39</v>
      </c>
      <c r="O11" s="51">
        <v>0.195</v>
      </c>
      <c r="P11" s="32">
        <f>R11+T11+V11</f>
        <v>0.075</v>
      </c>
      <c r="Q11" s="51">
        <v>0</v>
      </c>
      <c r="R11" s="51">
        <v>0</v>
      </c>
      <c r="S11" s="51">
        <v>0</v>
      </c>
      <c r="T11" s="51">
        <v>0</v>
      </c>
      <c r="U11" s="51">
        <v>10</v>
      </c>
      <c r="V11" s="51">
        <v>0.075</v>
      </c>
      <c r="W11" s="51"/>
      <c r="X11" s="51"/>
      <c r="Y11" s="51"/>
      <c r="Z11" s="32"/>
      <c r="AA11" s="32"/>
      <c r="AB11" s="32"/>
      <c r="AC11" s="32"/>
      <c r="AD11" s="51">
        <f>D11+I11+P11+Y11+W11+Z11+AB11+AC11</f>
        <v>0.333</v>
      </c>
      <c r="AE11" s="51"/>
      <c r="AF11" s="62"/>
    </row>
    <row s="6" customFormat="1" ht="95.0" customHeight="1" x14ac:dyDescent="0.15" r="12" spans="1:32">
      <c r="A12" s="51">
        <v>6</v>
      </c>
      <c r="B12" s="29" t="s">
        <v>42</v>
      </c>
      <c r="C12" s="32">
        <v>2021.8</v>
      </c>
      <c r="D12" s="20">
        <f>F12+H12</f>
        <v>0</v>
      </c>
      <c r="E12" s="32"/>
      <c r="F12" s="32"/>
      <c r="G12" s="32"/>
      <c r="H12" s="32"/>
      <c r="I12" s="32">
        <f>K12+M12+O12</f>
        <v>2.0725</v>
      </c>
      <c r="J12" s="32">
        <v>61</v>
      </c>
      <c r="K12" s="32">
        <v>0.1525</v>
      </c>
      <c r="L12" s="32">
        <v>155</v>
      </c>
      <c r="M12" s="32">
        <v>0.62</v>
      </c>
      <c r="N12" s="32">
        <v>260</v>
      </c>
      <c r="O12" s="32">
        <v>1.3</v>
      </c>
      <c r="P12" s="32">
        <f>R12+T12+V12</f>
        <v>0.35250000000000004</v>
      </c>
      <c r="Q12" s="32">
        <v>75</v>
      </c>
      <c r="R12" s="32">
        <v>0.1875</v>
      </c>
      <c r="S12" s="32">
        <v>6</v>
      </c>
      <c r="T12" s="32">
        <v>0.03</v>
      </c>
      <c r="U12" s="32">
        <v>18</v>
      </c>
      <c r="V12" s="32">
        <v>0.135</v>
      </c>
      <c r="W12" s="32"/>
      <c r="X12" s="32"/>
      <c r="Y12" s="32"/>
      <c r="Z12" s="32"/>
      <c r="AA12" s="32"/>
      <c r="AB12" s="32"/>
      <c r="AC12" s="32"/>
      <c r="AD12" s="51">
        <f>D12+I12+P12+Y12+W12+Z12+AB12+AC12</f>
        <v>2.425</v>
      </c>
      <c r="AE12" s="51"/>
      <c r="AF12" s="62"/>
    </row>
    <row s="6" customFormat="1" ht="82.0" customHeight="1" x14ac:dyDescent="0.15" r="13" spans="1:32">
      <c r="A13" s="51">
        <v>7</v>
      </c>
      <c r="B13" s="29" t="s">
        <v>43</v>
      </c>
      <c r="C13" s="32">
        <v>2021.8</v>
      </c>
      <c r="D13" s="20">
        <f>F13+H13</f>
        <v>3</v>
      </c>
      <c r="E13" s="32"/>
      <c r="F13" s="32"/>
      <c r="G13" s="32">
        <v>200</v>
      </c>
      <c r="H13" s="32">
        <v>3</v>
      </c>
      <c r="I13" s="32">
        <f>K13+M13+O13</f>
        <v>1.513</v>
      </c>
      <c r="J13" s="32">
        <v>122</v>
      </c>
      <c r="K13" s="32">
        <v>0.305</v>
      </c>
      <c r="L13" s="32">
        <v>117</v>
      </c>
      <c r="M13" s="32">
        <v>0.468</v>
      </c>
      <c r="N13" s="32">
        <v>148</v>
      </c>
      <c r="O13" s="32">
        <v>0.74</v>
      </c>
      <c r="P13" s="32">
        <f>R13+T13+V13</f>
        <v>0.135</v>
      </c>
      <c r="Q13" s="32">
        <v>0</v>
      </c>
      <c r="R13" s="32">
        <v>0</v>
      </c>
      <c r="S13" s="32">
        <v>0</v>
      </c>
      <c r="T13" s="32">
        <v>0</v>
      </c>
      <c r="U13" s="32">
        <v>18</v>
      </c>
      <c r="V13" s="32">
        <v>0.135</v>
      </c>
      <c r="W13" s="32"/>
      <c r="X13" s="32"/>
      <c r="Y13" s="32"/>
      <c r="Z13" s="32"/>
      <c r="AA13" s="32"/>
      <c r="AB13" s="32"/>
      <c r="AC13" s="32"/>
      <c r="AD13" s="51">
        <f>D13+I13+P13+Y13+W13+Z13+AB13+AC13</f>
        <v>4.648</v>
      </c>
      <c r="AE13" s="51"/>
      <c r="AF13" s="62"/>
    </row>
    <row s="6" customFormat="1" ht="76.0" customHeight="1" x14ac:dyDescent="0.15" r="14" spans="1:32">
      <c r="A14" s="51">
        <v>8</v>
      </c>
      <c r="B14" s="29" t="s">
        <v>44</v>
      </c>
      <c r="C14" s="166" t="s">
        <v>45</v>
      </c>
      <c r="D14" s="20">
        <f>F14+H14</f>
        <v>1.47</v>
      </c>
      <c r="E14" s="32"/>
      <c r="F14" s="32"/>
      <c r="G14" s="32">
        <v>98</v>
      </c>
      <c r="H14" s="32">
        <v>1.47</v>
      </c>
      <c r="I14" s="32">
        <f>K14+M14+O14</f>
        <v>1.8239999999999998</v>
      </c>
      <c r="J14" s="32">
        <v>0</v>
      </c>
      <c r="K14" s="32">
        <v>0</v>
      </c>
      <c r="L14" s="32">
        <v>96</v>
      </c>
      <c r="M14" s="32">
        <v>0.384</v>
      </c>
      <c r="N14" s="32">
        <v>288</v>
      </c>
      <c r="O14" s="32">
        <v>1.44</v>
      </c>
      <c r="P14" s="32">
        <v>0.075</v>
      </c>
      <c r="Q14" s="32">
        <v>30</v>
      </c>
      <c r="R14" s="32">
        <v>0.075</v>
      </c>
      <c r="S14" s="32">
        <v>0</v>
      </c>
      <c r="T14" s="32">
        <v>0</v>
      </c>
      <c r="U14" s="32">
        <v>0</v>
      </c>
      <c r="V14" s="32">
        <v>0</v>
      </c>
      <c r="W14" s="32"/>
      <c r="X14" s="32"/>
      <c r="Y14" s="32"/>
      <c r="Z14" s="32"/>
      <c r="AA14" s="32"/>
      <c r="AB14" s="32"/>
      <c r="AC14" s="32"/>
      <c r="AD14" s="51">
        <f>D14+I14+P14+Y14+W14+Z14+AB14+AC14</f>
        <v>3.3689999999999998</v>
      </c>
      <c r="AE14" s="51"/>
      <c r="AF14" s="62"/>
    </row>
    <row s="6" customFormat="1" ht="95.0" customHeight="1" x14ac:dyDescent="0.15" r="15" spans="1:32">
      <c r="A15" s="51">
        <v>9</v>
      </c>
      <c r="B15" s="26" t="s">
        <v>46</v>
      </c>
      <c r="C15" s="28" t="s">
        <v>47</v>
      </c>
      <c r="D15" s="20">
        <f>F15+H15</f>
        <v>0</v>
      </c>
      <c r="E15" s="51"/>
      <c r="F15" s="51"/>
      <c r="G15" s="51"/>
      <c r="H15" s="19"/>
      <c r="I15" s="32">
        <f>K15+M15+O15</f>
        <v>1.7315</v>
      </c>
      <c r="J15" s="51">
        <v>11</v>
      </c>
      <c r="K15" s="51">
        <v>0.0275</v>
      </c>
      <c r="L15" s="51">
        <v>6</v>
      </c>
      <c r="M15" s="51">
        <v>0.024</v>
      </c>
      <c r="N15" s="51">
        <v>336</v>
      </c>
      <c r="O15" s="51">
        <v>1.68</v>
      </c>
      <c r="P15" s="32">
        <f>R15+T15+V15</f>
        <v>0.7725</v>
      </c>
      <c r="Q15" s="51">
        <v>0</v>
      </c>
      <c r="R15" s="51">
        <v>0</v>
      </c>
      <c r="S15" s="51">
        <v>0</v>
      </c>
      <c r="T15" s="51">
        <v>0</v>
      </c>
      <c r="U15" s="51">
        <v>103</v>
      </c>
      <c r="V15" s="51">
        <v>0.7725</v>
      </c>
      <c r="W15" s="51"/>
      <c r="X15" s="51"/>
      <c r="Y15" s="51"/>
      <c r="Z15" s="32"/>
      <c r="AA15" s="32"/>
      <c r="AB15" s="32"/>
      <c r="AC15" s="32"/>
      <c r="AD15" s="51">
        <f>D15+I15+P15+Y15+W15+Z15+AB15+AC15</f>
        <v>2.504</v>
      </c>
      <c r="AE15" s="51"/>
      <c r="AF15" s="62"/>
    </row>
    <row s="6" customFormat="1" ht="95.0" customHeight="1" x14ac:dyDescent="0.15" r="16" spans="1:32">
      <c r="A16" s="51">
        <v>10</v>
      </c>
      <c r="B16" s="26" t="s">
        <v>48</v>
      </c>
      <c r="C16" s="28" t="s">
        <v>49</v>
      </c>
      <c r="D16" s="20">
        <f>F16+H16</f>
        <v>0</v>
      </c>
      <c r="E16" s="51"/>
      <c r="F16" s="51"/>
      <c r="G16" s="51"/>
      <c r="H16" s="19"/>
      <c r="I16" s="32">
        <f>K16+M16+O16</f>
        <v>1.0210000000000001</v>
      </c>
      <c r="J16" s="51">
        <v>102</v>
      </c>
      <c r="K16" s="51">
        <v>0.255</v>
      </c>
      <c r="L16" s="51">
        <v>169</v>
      </c>
      <c r="M16" s="51">
        <v>0.676</v>
      </c>
      <c r="N16" s="51">
        <v>18</v>
      </c>
      <c r="O16" s="51">
        <v>0.09</v>
      </c>
      <c r="P16" s="32">
        <f>R16+T16+V16</f>
        <v>0.2275</v>
      </c>
      <c r="Q16" s="51">
        <v>42</v>
      </c>
      <c r="R16" s="51">
        <v>0.105</v>
      </c>
      <c r="S16" s="51">
        <v>11</v>
      </c>
      <c r="T16" s="51">
        <v>0.055</v>
      </c>
      <c r="U16" s="51">
        <v>9</v>
      </c>
      <c r="V16" s="51">
        <v>0.0675</v>
      </c>
      <c r="W16" s="51"/>
      <c r="X16" s="51"/>
      <c r="Y16" s="51"/>
      <c r="Z16" s="32"/>
      <c r="AA16" s="32"/>
      <c r="AB16" s="32"/>
      <c r="AC16" s="32"/>
      <c r="AD16" s="51">
        <f>D16+I16+P16+Y16+W16+Z16+AB16+AC16</f>
        <v>1.2485000000000002</v>
      </c>
      <c r="AE16" s="51"/>
      <c r="AF16" s="62"/>
    </row>
    <row s="6" customFormat="1" ht="95.0" customHeight="1" x14ac:dyDescent="0.15" r="17" spans="1:32">
      <c r="A17" s="51">
        <v>11</v>
      </c>
      <c r="B17" s="26" t="s">
        <v>50</v>
      </c>
      <c r="C17" s="28" t="s">
        <v>51</v>
      </c>
      <c r="D17" s="20">
        <f>F17+H17</f>
        <v>0</v>
      </c>
      <c r="E17" s="51"/>
      <c r="F17" s="51"/>
      <c r="G17" s="51"/>
      <c r="H17" s="19"/>
      <c r="I17" s="32">
        <f>K17+M17+O17</f>
        <v>0.251</v>
      </c>
      <c r="J17" s="51">
        <v>10</v>
      </c>
      <c r="K17" s="51">
        <v>0.025</v>
      </c>
      <c r="L17" s="51">
        <v>4</v>
      </c>
      <c r="M17" s="51">
        <v>0.016</v>
      </c>
      <c r="N17" s="51">
        <v>42</v>
      </c>
      <c r="O17" s="51">
        <v>0.21</v>
      </c>
      <c r="P17" s="32">
        <f>R17+T17+V17</f>
        <v>0.105</v>
      </c>
      <c r="Q17" s="51">
        <v>0</v>
      </c>
      <c r="R17" s="51">
        <v>0</v>
      </c>
      <c r="S17" s="51">
        <v>0</v>
      </c>
      <c r="T17" s="51">
        <v>0</v>
      </c>
      <c r="U17" s="51">
        <v>14</v>
      </c>
      <c r="V17" s="51">
        <v>0.105</v>
      </c>
      <c r="W17" s="51"/>
      <c r="X17" s="51"/>
      <c r="Y17" s="51"/>
      <c r="Z17" s="32"/>
      <c r="AA17" s="32"/>
      <c r="AB17" s="32"/>
      <c r="AC17" s="32"/>
      <c r="AD17" s="51">
        <f>D17+I17+P17+Y17+W17+Z17+AB17+AC17</f>
        <v>0.356</v>
      </c>
      <c r="AE17" s="51"/>
      <c r="AF17" s="64"/>
    </row>
    <row s="6" customFormat="1" ht="95.0" customHeight="1" x14ac:dyDescent="0.15" r="18" spans="1:32">
      <c r="A18" s="51">
        <v>12</v>
      </c>
      <c r="B18" s="26" t="s">
        <v>52</v>
      </c>
      <c r="C18" s="28" t="s">
        <v>53</v>
      </c>
      <c r="D18" s="20">
        <f>F18+H18</f>
        <v>0</v>
      </c>
      <c r="E18" s="51"/>
      <c r="F18" s="51"/>
      <c r="G18" s="51"/>
      <c r="H18" s="19"/>
      <c r="I18" s="32"/>
      <c r="J18" s="51"/>
      <c r="K18" s="51"/>
      <c r="L18" s="51"/>
      <c r="M18" s="51"/>
      <c r="N18" s="51"/>
      <c r="O18" s="51"/>
      <c r="P18" s="32"/>
      <c r="Q18" s="51"/>
      <c r="R18" s="51"/>
      <c r="S18" s="51"/>
      <c r="T18" s="51"/>
      <c r="U18" s="51"/>
      <c r="V18" s="51"/>
      <c r="W18" s="51"/>
      <c r="X18" s="51">
        <v>770</v>
      </c>
      <c r="Y18" s="51">
        <v>2.31</v>
      </c>
      <c r="Z18" s="32"/>
      <c r="AA18" s="32"/>
      <c r="AB18" s="32"/>
      <c r="AC18" s="32"/>
      <c r="AD18" s="51">
        <f>D18+I18+P18+Y18+W18+Z18+AB18+AC18</f>
        <v>2.31</v>
      </c>
      <c r="AE18" s="51"/>
      <c r="AF18" s="62"/>
    </row>
    <row s="6" customFormat="1" ht="95.0" customHeight="1" x14ac:dyDescent="0.15" r="19" spans="1:32">
      <c r="A19" s="51">
        <v>13</v>
      </c>
      <c r="B19" s="26" t="s">
        <v>54</v>
      </c>
      <c r="C19" s="28" t="s">
        <v>55</v>
      </c>
      <c r="D19" s="20">
        <f>F19+H19</f>
        <v>0</v>
      </c>
      <c r="E19" s="51"/>
      <c r="F19" s="51"/>
      <c r="G19" s="51"/>
      <c r="H19" s="19"/>
      <c r="I19" s="32"/>
      <c r="J19" s="51"/>
      <c r="K19" s="51"/>
      <c r="L19" s="51"/>
      <c r="M19" s="51"/>
      <c r="N19" s="51"/>
      <c r="O19" s="51"/>
      <c r="P19" s="32"/>
      <c r="Q19" s="51"/>
      <c r="R19" s="51"/>
      <c r="S19" s="51"/>
      <c r="T19" s="51"/>
      <c r="U19" s="51"/>
      <c r="V19" s="51"/>
      <c r="W19" s="51"/>
      <c r="X19" s="51">
        <v>800</v>
      </c>
      <c r="Y19" s="51">
        <v>2.4</v>
      </c>
      <c r="Z19" s="32"/>
      <c r="AA19" s="32"/>
      <c r="AB19" s="32"/>
      <c r="AC19" s="32"/>
      <c r="AD19" s="51">
        <f>D19+I19+P19+Y19+W19+Z19+AB19+AC19</f>
        <v>2.4</v>
      </c>
      <c r="AE19" s="51"/>
      <c r="AF19" s="62"/>
    </row>
    <row s="6" customFormat="1" ht="95.0" customHeight="1" x14ac:dyDescent="0.15" r="20" spans="1:32">
      <c r="A20" s="51">
        <v>14</v>
      </c>
      <c r="B20" s="29" t="s">
        <v>56</v>
      </c>
      <c r="C20" s="32">
        <v>2022</v>
      </c>
      <c r="D20" s="20">
        <f>F20+H20</f>
        <v>0</v>
      </c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>
        <v>490</v>
      </c>
      <c r="Y20" s="32">
        <v>1.47</v>
      </c>
      <c r="Z20" s="32"/>
      <c r="AA20" s="32"/>
      <c r="AB20" s="32"/>
      <c r="AC20" s="32"/>
      <c r="AD20" s="51">
        <f>D20+I20+P20+Y20+W20+Z20+AB20+AC20</f>
        <v>1.47</v>
      </c>
      <c r="AE20" s="51"/>
      <c r="AF20" s="62"/>
    </row>
    <row s="6" customFormat="1" ht="95.0" customHeight="1" x14ac:dyDescent="0.15" r="21" spans="1:32">
      <c r="A21" s="51">
        <v>15</v>
      </c>
      <c r="B21" s="29" t="s">
        <v>57</v>
      </c>
      <c r="C21" s="32">
        <v>2018</v>
      </c>
      <c r="D21" s="20">
        <f>F21+H21</f>
        <v>0</v>
      </c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>
        <v>325</v>
      </c>
      <c r="Y21" s="32">
        <v>0.975</v>
      </c>
      <c r="Z21" s="32"/>
      <c r="AA21" s="32"/>
      <c r="AB21" s="32"/>
      <c r="AC21" s="32"/>
      <c r="AD21" s="51">
        <f>D21+I21+P21+Y21+W21+Z21+AB21+AC21</f>
        <v>0.975</v>
      </c>
      <c r="AE21" s="51"/>
      <c r="AF21" s="62"/>
    </row>
    <row s="6" customFormat="1" ht="95.0" customHeight="1" x14ac:dyDescent="0.15" r="22" spans="1:32">
      <c r="A22" s="51">
        <v>16</v>
      </c>
      <c r="B22" s="26" t="s">
        <v>58</v>
      </c>
      <c r="C22" s="19">
        <v>2022.8</v>
      </c>
      <c r="D22" s="20">
        <f>F22+H22</f>
        <v>0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>
        <v>566.52</v>
      </c>
      <c r="Y22" s="19">
        <v>1.69956</v>
      </c>
      <c r="Z22" s="19"/>
      <c r="AA22" s="19"/>
      <c r="AB22" s="19"/>
      <c r="AC22" s="19"/>
      <c r="AD22" s="51">
        <f>D22+I22+P22+Y22+W22+Z22+AB22+AC22</f>
        <v>1.69956</v>
      </c>
      <c r="AE22" s="51"/>
      <c r="AF22" s="62"/>
    </row>
    <row s="6" customFormat="1" ht="95.0" customHeight="1" x14ac:dyDescent="0.15" r="23" spans="1:32">
      <c r="A23" s="51">
        <v>17</v>
      </c>
      <c r="B23" s="26" t="s">
        <v>59</v>
      </c>
      <c r="C23" s="32">
        <v>2022</v>
      </c>
      <c r="D23" s="20">
        <f>F23+H23</f>
        <v>0</v>
      </c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>
        <v>926.3</v>
      </c>
      <c r="Y23" s="32">
        <v>2.7789</v>
      </c>
      <c r="Z23" s="32"/>
      <c r="AA23" s="32"/>
      <c r="AB23" s="32"/>
      <c r="AC23" s="32"/>
      <c r="AD23" s="51">
        <v>2.7789</v>
      </c>
      <c r="AE23" s="51"/>
      <c r="AF23" s="62"/>
    </row>
    <row s="173" customFormat="1" ht="75.0" customHeight="1" x14ac:dyDescent="0.15" r="24" spans="1:32">
      <c r="A24" s="175"/>
      <c r="B24" s="177" t="s">
        <v>16</v>
      </c>
      <c r="C24" s="177"/>
      <c r="D24" s="177">
        <f>F24+H24</f>
        <v>4.47</v>
      </c>
      <c r="E24" s="177">
        <f>SUM(E8:E23)</f>
        <v>0</v>
      </c>
      <c r="F24" s="177">
        <f>SUM(F8:F23)</f>
        <v>0</v>
      </c>
      <c r="G24" s="177">
        <f>SUM(G8:G23)</f>
        <v>298</v>
      </c>
      <c r="H24" s="177">
        <f>SUM(H8:H23)</f>
        <v>4.47</v>
      </c>
      <c r="I24" s="177">
        <f>SUM(I8:I23)</f>
        <v>14.204</v>
      </c>
      <c r="J24" s="177">
        <f>SUM(J8:J23)</f>
        <v>402</v>
      </c>
      <c r="K24" s="177">
        <f>SUM(K8:K23)</f>
        <v>1.005</v>
      </c>
      <c r="L24" s="177">
        <f>SUM(L8:L23)</f>
        <v>696</v>
      </c>
      <c r="M24" s="177">
        <f>SUM(M8:M23)</f>
        <v>2.7840000000000003</v>
      </c>
      <c r="N24" s="177">
        <f>SUM(N8:N23)</f>
        <v>2083</v>
      </c>
      <c r="O24" s="177">
        <f>SUM(O8:O23)</f>
        <v>10.415000000000001</v>
      </c>
      <c r="P24" s="177">
        <f>SUM(P8:P23)</f>
        <v>3.2075</v>
      </c>
      <c r="Q24" s="177">
        <f>SUM(Q8:Q23)</f>
        <v>340</v>
      </c>
      <c r="R24" s="177">
        <f>SUM(R8:R23)</f>
        <v>0.8499999999999999</v>
      </c>
      <c r="S24" s="177">
        <f>SUM(S8:S23)</f>
        <v>62</v>
      </c>
      <c r="T24" s="177">
        <f>SUM(T8:T23)</f>
        <v>0.31</v>
      </c>
      <c r="U24" s="177">
        <f>SUM(U8:U23)</f>
        <v>273</v>
      </c>
      <c r="V24" s="177">
        <f>SUM(V8:V23)</f>
        <v>2.0475</v>
      </c>
      <c r="W24" s="177">
        <f>SUM(W8:W23)</f>
        <v>0</v>
      </c>
      <c r="X24" s="177">
        <f>SUM(X8:X23)</f>
        <v>3877.8199999999997</v>
      </c>
      <c r="Y24" s="177">
        <f>SUM(Y8:Y23)</f>
        <v>11.63346</v>
      </c>
      <c r="Z24" s="177">
        <f>SUM(Z8:Z23)</f>
        <v>0</v>
      </c>
      <c r="AA24" s="177">
        <f>SUM(AA8:AA23)</f>
        <v>0</v>
      </c>
      <c r="AB24" s="177">
        <f>SUM(AB8:AB23)</f>
        <v>0</v>
      </c>
      <c r="AC24" s="177">
        <f>SUM(AC8:AC23)</f>
        <v>0</v>
      </c>
      <c r="AD24" s="177">
        <f>SUM(AD8:AD23)</f>
        <v>33.51496</v>
      </c>
      <c r="AE24" s="175"/>
      <c r="AF24" s="174"/>
    </row>
    <row s="7" customFormat="1" ht="95.0" customHeight="1" x14ac:dyDescent="0.15" r="25" spans="1:56">
      <c r="A25" s="21">
        <v>18</v>
      </c>
      <c r="B25" s="20" t="s">
        <v>60</v>
      </c>
      <c r="C25" s="34">
        <v>37712</v>
      </c>
      <c r="D25" s="20">
        <f>F25+H25</f>
        <v>0</v>
      </c>
      <c r="E25" s="21"/>
      <c r="F25" s="20">
        <v>0</v>
      </c>
      <c r="G25" s="21">
        <v>0</v>
      </c>
      <c r="H25" s="21">
        <v>0</v>
      </c>
      <c r="I25" s="21">
        <f>K25+M25+O25</f>
        <v>1.18</v>
      </c>
      <c r="J25" s="21">
        <v>102</v>
      </c>
      <c r="K25" s="21">
        <v>0.255</v>
      </c>
      <c r="L25" s="21">
        <v>80</v>
      </c>
      <c r="M25" s="21">
        <v>0.32</v>
      </c>
      <c r="N25" s="21">
        <v>121</v>
      </c>
      <c r="O25" s="21">
        <v>0.605</v>
      </c>
      <c r="P25" s="21">
        <f>R25+T25+V25</f>
        <v>0.33</v>
      </c>
      <c r="Q25" s="21">
        <v>0</v>
      </c>
      <c r="R25" s="21">
        <v>0</v>
      </c>
      <c r="S25" s="21">
        <v>66</v>
      </c>
      <c r="T25" s="21">
        <v>0.33</v>
      </c>
      <c r="U25" s="21">
        <v>0</v>
      </c>
      <c r="V25" s="21">
        <v>0</v>
      </c>
      <c r="W25" s="21"/>
      <c r="X25" s="21"/>
      <c r="Y25" s="21">
        <v>0</v>
      </c>
      <c r="Z25" s="21"/>
      <c r="AA25" s="21"/>
      <c r="AB25" s="21">
        <v>0</v>
      </c>
      <c r="AC25" s="21"/>
      <c r="AD25" s="68">
        <v>1.51</v>
      </c>
      <c r="AE25" s="21"/>
      <c r="AF25" s="66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</row>
    <row s="8" customFormat="1" ht="95.0" customHeight="1" x14ac:dyDescent="0.15" r="26" spans="1:32">
      <c r="A26" s="21">
        <v>19</v>
      </c>
      <c r="B26" s="20" t="s">
        <v>61</v>
      </c>
      <c r="C26" s="34">
        <v>37043</v>
      </c>
      <c r="D26" s="20">
        <f>F26+H26</f>
        <v>0</v>
      </c>
      <c r="E26" s="21"/>
      <c r="F26" s="20">
        <v>0</v>
      </c>
      <c r="G26" s="21">
        <v>0</v>
      </c>
      <c r="H26" s="21">
        <v>0</v>
      </c>
      <c r="I26" s="21">
        <f>K26+M26+O26</f>
        <v>1.204</v>
      </c>
      <c r="J26" s="21">
        <v>12</v>
      </c>
      <c r="K26" s="21">
        <v>0.03</v>
      </c>
      <c r="L26" s="21">
        <v>31</v>
      </c>
      <c r="M26" s="21">
        <v>0.124</v>
      </c>
      <c r="N26" s="21">
        <v>210</v>
      </c>
      <c r="O26" s="21">
        <v>1.05</v>
      </c>
      <c r="P26" s="21">
        <f>R26+T26+V26</f>
        <v>0.63</v>
      </c>
      <c r="Q26" s="21">
        <v>48</v>
      </c>
      <c r="R26" s="21">
        <v>0.12</v>
      </c>
      <c r="S26" s="21">
        <v>66</v>
      </c>
      <c r="T26" s="21">
        <v>0.33</v>
      </c>
      <c r="U26" s="21">
        <v>24</v>
      </c>
      <c r="V26" s="21">
        <v>0.18</v>
      </c>
      <c r="W26" s="21"/>
      <c r="X26" s="21"/>
      <c r="Y26" s="21">
        <v>0</v>
      </c>
      <c r="Z26" s="21"/>
      <c r="AA26" s="21"/>
      <c r="AB26" s="21">
        <v>0</v>
      </c>
      <c r="AC26" s="21"/>
      <c r="AD26" s="68">
        <v>1.834</v>
      </c>
      <c r="AE26" s="21"/>
      <c r="AF26" s="66"/>
    </row>
    <row s="8" customFormat="1" ht="95.0" customHeight="1" x14ac:dyDescent="0.15" r="27" spans="1:32">
      <c r="A27" s="21">
        <v>20</v>
      </c>
      <c r="B27" s="20" t="s">
        <v>62</v>
      </c>
      <c r="C27" s="35">
        <v>41699</v>
      </c>
      <c r="D27" s="20">
        <f>F27+H27</f>
        <v>0</v>
      </c>
      <c r="E27" s="21"/>
      <c r="F27" s="20">
        <v>0</v>
      </c>
      <c r="G27" s="21">
        <v>0</v>
      </c>
      <c r="H27" s="21">
        <v>0</v>
      </c>
      <c r="I27" s="21">
        <f>K27+M27+O27</f>
        <v>3.1130000000000004</v>
      </c>
      <c r="J27" s="21">
        <v>144</v>
      </c>
      <c r="K27" s="21">
        <v>0.36</v>
      </c>
      <c r="L27" s="21">
        <v>337</v>
      </c>
      <c r="M27" s="21">
        <v>1.348</v>
      </c>
      <c r="N27" s="21">
        <v>281</v>
      </c>
      <c r="O27" s="21">
        <v>1.405</v>
      </c>
      <c r="P27" s="21">
        <f>R27+T27+V27</f>
        <v>0.78</v>
      </c>
      <c r="Q27" s="21">
        <v>84</v>
      </c>
      <c r="R27" s="21">
        <v>0.21</v>
      </c>
      <c r="S27" s="21">
        <v>24</v>
      </c>
      <c r="T27" s="21">
        <v>0.12</v>
      </c>
      <c r="U27" s="21">
        <v>60</v>
      </c>
      <c r="V27" s="21">
        <v>0.45</v>
      </c>
      <c r="W27" s="21"/>
      <c r="X27" s="21"/>
      <c r="Y27" s="21">
        <v>0</v>
      </c>
      <c r="Z27" s="21"/>
      <c r="AA27" s="21"/>
      <c r="AB27" s="21">
        <v>0</v>
      </c>
      <c r="AC27" s="21"/>
      <c r="AD27" s="68">
        <v>3.893</v>
      </c>
      <c r="AE27" s="21"/>
      <c r="AF27" s="66"/>
    </row>
    <row s="8" customFormat="1" ht="95.0" customHeight="1" x14ac:dyDescent="0.15" r="28" spans="1:32">
      <c r="A28" s="21">
        <v>21</v>
      </c>
      <c r="B28" s="20" t="s">
        <v>63</v>
      </c>
      <c r="C28" s="35">
        <v>44228</v>
      </c>
      <c r="D28" s="20">
        <f>F28+H28</f>
        <v>0.45</v>
      </c>
      <c r="E28" s="21"/>
      <c r="F28" s="21">
        <v>0</v>
      </c>
      <c r="G28" s="21">
        <v>60</v>
      </c>
      <c r="H28" s="21">
        <f>G28*1500/5/2/2/10000</f>
        <v>0.45</v>
      </c>
      <c r="I28" s="21">
        <f>K28+M28+O28</f>
        <v>0.7304999999999999</v>
      </c>
      <c r="J28" s="21">
        <v>89</v>
      </c>
      <c r="K28" s="21">
        <v>0.2225</v>
      </c>
      <c r="L28" s="21">
        <v>47</v>
      </c>
      <c r="M28" s="21">
        <v>0.188</v>
      </c>
      <c r="N28" s="21">
        <v>64</v>
      </c>
      <c r="O28" s="21">
        <v>0.32</v>
      </c>
      <c r="P28" s="21">
        <f>R28+T28+V28</f>
        <v>0.28500000000000003</v>
      </c>
      <c r="Q28" s="21">
        <v>24</v>
      </c>
      <c r="R28" s="21">
        <v>0.06</v>
      </c>
      <c r="S28" s="21">
        <v>0</v>
      </c>
      <c r="T28" s="21">
        <v>0</v>
      </c>
      <c r="U28" s="21">
        <v>30</v>
      </c>
      <c r="V28" s="21">
        <v>0.225</v>
      </c>
      <c r="W28" s="21"/>
      <c r="X28" s="21"/>
      <c r="Y28" s="21">
        <v>0</v>
      </c>
      <c r="Z28" s="21"/>
      <c r="AA28" s="21"/>
      <c r="AB28" s="21">
        <v>0</v>
      </c>
      <c r="AC28" s="21"/>
      <c r="AD28" s="68">
        <v>1.4655</v>
      </c>
      <c r="AE28" s="21"/>
      <c r="AF28" s="66"/>
    </row>
    <row s="8" customFormat="1" ht="95.0" customHeight="1" x14ac:dyDescent="0.15" r="29" spans="1:32">
      <c r="A29" s="21">
        <v>22</v>
      </c>
      <c r="B29" s="20" t="s">
        <v>64</v>
      </c>
      <c r="C29" s="36" t="s">
        <v>65</v>
      </c>
      <c r="D29" s="20">
        <f>F29+H29</f>
        <v>1.125</v>
      </c>
      <c r="E29" s="21"/>
      <c r="F29" s="21">
        <v>0</v>
      </c>
      <c r="G29" s="21">
        <v>150</v>
      </c>
      <c r="H29" s="21">
        <f>G29*1500/5/2/2/10000</f>
        <v>1.125</v>
      </c>
      <c r="I29" s="21">
        <f>K29+M29+O29</f>
        <v>2.857</v>
      </c>
      <c r="J29" s="21">
        <v>214</v>
      </c>
      <c r="K29" s="21">
        <v>0.535</v>
      </c>
      <c r="L29" s="21">
        <v>308</v>
      </c>
      <c r="M29" s="21">
        <v>1.232</v>
      </c>
      <c r="N29" s="21">
        <v>218</v>
      </c>
      <c r="O29" s="21">
        <v>1.09</v>
      </c>
      <c r="P29" s="21">
        <f>R29+T29+V29</f>
        <v>0.7050000000000001</v>
      </c>
      <c r="Q29" s="21">
        <v>66</v>
      </c>
      <c r="R29" s="21">
        <v>0.165</v>
      </c>
      <c r="S29" s="21">
        <v>0</v>
      </c>
      <c r="T29" s="21">
        <v>0</v>
      </c>
      <c r="U29" s="21">
        <v>72</v>
      </c>
      <c r="V29" s="21">
        <v>0.54</v>
      </c>
      <c r="W29" s="21"/>
      <c r="X29" s="21"/>
      <c r="Y29" s="21">
        <v>0</v>
      </c>
      <c r="Z29" s="21"/>
      <c r="AA29" s="21"/>
      <c r="AB29" s="21">
        <v>0</v>
      </c>
      <c r="AC29" s="21"/>
      <c r="AD29" s="68">
        <v>4.687</v>
      </c>
      <c r="AE29" s="21"/>
      <c r="AF29" s="66"/>
    </row>
    <row s="8" customFormat="1" ht="106.0" customHeight="1" x14ac:dyDescent="0.15" r="30" spans="1:32">
      <c r="A30" s="21">
        <v>23</v>
      </c>
      <c r="B30" s="20" t="s">
        <v>66</v>
      </c>
      <c r="C30" s="36" t="s">
        <v>65</v>
      </c>
      <c r="D30" s="20">
        <f>F30+H30</f>
        <v>0.5925</v>
      </c>
      <c r="E30" s="21"/>
      <c r="F30" s="21">
        <v>0</v>
      </c>
      <c r="G30" s="21">
        <v>79</v>
      </c>
      <c r="H30" s="21">
        <f>G30*1500/5/2/2/10000</f>
        <v>0.5925</v>
      </c>
      <c r="I30" s="21">
        <f>K30+M30+O30</f>
        <v>0.647</v>
      </c>
      <c r="J30" s="21">
        <v>46</v>
      </c>
      <c r="K30" s="21">
        <v>0.115</v>
      </c>
      <c r="L30" s="21">
        <v>58</v>
      </c>
      <c r="M30" s="21">
        <v>0.232</v>
      </c>
      <c r="N30" s="21">
        <v>60</v>
      </c>
      <c r="O30" s="21">
        <v>0.3</v>
      </c>
      <c r="P30" s="21">
        <f>R30+T30+V30</f>
        <v>0.375</v>
      </c>
      <c r="Q30" s="21">
        <v>6</v>
      </c>
      <c r="R30" s="21">
        <v>0.015</v>
      </c>
      <c r="S30" s="21">
        <v>0</v>
      </c>
      <c r="T30" s="21">
        <v>0</v>
      </c>
      <c r="U30" s="21">
        <v>48</v>
      </c>
      <c r="V30" s="21">
        <v>0.36</v>
      </c>
      <c r="W30" s="21"/>
      <c r="X30" s="21"/>
      <c r="Y30" s="21">
        <v>0</v>
      </c>
      <c r="Z30" s="21"/>
      <c r="AA30" s="21"/>
      <c r="AB30" s="21">
        <v>0</v>
      </c>
      <c r="AC30" s="21"/>
      <c r="AD30" s="68">
        <v>1.6145</v>
      </c>
      <c r="AE30" s="21"/>
      <c r="AF30" s="66"/>
    </row>
    <row s="8" customFormat="1" ht="95.0" customHeight="1" x14ac:dyDescent="0.15" r="31" spans="1:32">
      <c r="A31" s="21">
        <v>24</v>
      </c>
      <c r="B31" s="20" t="s">
        <v>67</v>
      </c>
      <c r="C31" s="34">
        <v>43709</v>
      </c>
      <c r="D31" s="20">
        <f>F31+H31</f>
        <v>0</v>
      </c>
      <c r="E31" s="21"/>
      <c r="F31" s="21">
        <v>0</v>
      </c>
      <c r="G31" s="21"/>
      <c r="H31" s="21">
        <v>0</v>
      </c>
      <c r="I31" s="21">
        <f>K31+M31+O31</f>
        <v>0</v>
      </c>
      <c r="J31" s="21"/>
      <c r="K31" s="21">
        <v>0</v>
      </c>
      <c r="L31" s="21"/>
      <c r="M31" s="21">
        <v>0</v>
      </c>
      <c r="N31" s="21"/>
      <c r="O31" s="21">
        <v>0</v>
      </c>
      <c r="P31" s="21">
        <f>R31+T31+V31</f>
        <v>0</v>
      </c>
      <c r="Q31" s="21"/>
      <c r="R31" s="21">
        <v>0</v>
      </c>
      <c r="S31" s="21"/>
      <c r="T31" s="21">
        <v>0</v>
      </c>
      <c r="U31" s="21"/>
      <c r="V31" s="21">
        <v>0</v>
      </c>
      <c r="W31" s="21"/>
      <c r="X31" s="21">
        <v>460</v>
      </c>
      <c r="Y31" s="21">
        <v>1.38</v>
      </c>
      <c r="Z31" s="21"/>
      <c r="AA31" s="21"/>
      <c r="AB31" s="21"/>
      <c r="AC31" s="21"/>
      <c r="AD31" s="68">
        <v>1.38</v>
      </c>
      <c r="AE31" s="21"/>
      <c r="AF31" s="66"/>
    </row>
    <row s="8" customFormat="1" ht="95.0" customHeight="1" x14ac:dyDescent="0.15" r="32" spans="1:32">
      <c r="A32" s="21">
        <v>25</v>
      </c>
      <c r="B32" s="20" t="s">
        <v>68</v>
      </c>
      <c r="C32" s="34">
        <v>41334</v>
      </c>
      <c r="D32" s="20">
        <f>F32+H32</f>
        <v>0</v>
      </c>
      <c r="E32" s="21"/>
      <c r="F32" s="21">
        <v>0</v>
      </c>
      <c r="G32" s="21"/>
      <c r="H32" s="21">
        <v>0</v>
      </c>
      <c r="I32" s="21">
        <f>K32+M32+O32</f>
        <v>0</v>
      </c>
      <c r="J32" s="21"/>
      <c r="K32" s="21">
        <v>0</v>
      </c>
      <c r="L32" s="21"/>
      <c r="M32" s="21">
        <v>0</v>
      </c>
      <c r="N32" s="21"/>
      <c r="O32" s="21">
        <v>0</v>
      </c>
      <c r="P32" s="21">
        <f>R32+T32+V32</f>
        <v>0</v>
      </c>
      <c r="Q32" s="21"/>
      <c r="R32" s="21">
        <v>0</v>
      </c>
      <c r="S32" s="21"/>
      <c r="T32" s="21">
        <v>0</v>
      </c>
      <c r="U32" s="21"/>
      <c r="V32" s="21">
        <v>0</v>
      </c>
      <c r="W32" s="21"/>
      <c r="X32" s="21">
        <v>300</v>
      </c>
      <c r="Y32" s="21">
        <v>0.9</v>
      </c>
      <c r="Z32" s="21"/>
      <c r="AA32" s="21"/>
      <c r="AB32" s="21"/>
      <c r="AC32" s="21"/>
      <c r="AD32" s="68">
        <v>0.9</v>
      </c>
      <c r="AE32" s="21"/>
      <c r="AF32" s="66"/>
    </row>
    <row s="8" customFormat="1" ht="95.0" customHeight="1" x14ac:dyDescent="0.15" r="33" spans="1:32">
      <c r="A33" s="21">
        <v>26</v>
      </c>
      <c r="B33" s="20" t="s">
        <v>69</v>
      </c>
      <c r="C33" s="34">
        <v>43405</v>
      </c>
      <c r="D33" s="20">
        <f>F33+H33</f>
        <v>0</v>
      </c>
      <c r="E33" s="21"/>
      <c r="F33" s="21">
        <v>0</v>
      </c>
      <c r="G33" s="21"/>
      <c r="H33" s="21">
        <v>0</v>
      </c>
      <c r="I33" s="21">
        <f>K33+M33+O33</f>
        <v>0</v>
      </c>
      <c r="J33" s="21"/>
      <c r="K33" s="21">
        <v>0</v>
      </c>
      <c r="L33" s="21"/>
      <c r="M33" s="21">
        <v>0</v>
      </c>
      <c r="N33" s="21"/>
      <c r="O33" s="21">
        <v>0</v>
      </c>
      <c r="P33" s="21">
        <f>R33+T33+V33</f>
        <v>0</v>
      </c>
      <c r="Q33" s="21"/>
      <c r="R33" s="21">
        <v>0</v>
      </c>
      <c r="S33" s="21"/>
      <c r="T33" s="21">
        <v>0</v>
      </c>
      <c r="U33" s="21"/>
      <c r="V33" s="21">
        <v>0</v>
      </c>
      <c r="W33" s="21"/>
      <c r="X33" s="21">
        <v>600</v>
      </c>
      <c r="Y33" s="21">
        <v>1.8</v>
      </c>
      <c r="Z33" s="21"/>
      <c r="AA33" s="21"/>
      <c r="AB33" s="21"/>
      <c r="AC33" s="21"/>
      <c r="AD33" s="68">
        <v>1.8</v>
      </c>
      <c r="AE33" s="21"/>
      <c r="AF33" s="66"/>
    </row>
    <row s="8" customFormat="1" ht="95.0" customHeight="1" x14ac:dyDescent="0.15" r="34" spans="1:32">
      <c r="A34" s="21">
        <v>27</v>
      </c>
      <c r="B34" s="20" t="s">
        <v>70</v>
      </c>
      <c r="C34" s="34">
        <v>43586</v>
      </c>
      <c r="D34" s="20">
        <f>F34+H34</f>
        <v>0</v>
      </c>
      <c r="E34" s="21"/>
      <c r="F34" s="21"/>
      <c r="G34" s="21"/>
      <c r="H34" s="21"/>
      <c r="I34" s="21">
        <f>K34+M34+O34</f>
        <v>0</v>
      </c>
      <c r="J34" s="21"/>
      <c r="K34" s="21"/>
      <c r="L34" s="21"/>
      <c r="M34" s="21"/>
      <c r="N34" s="21"/>
      <c r="O34" s="21"/>
      <c r="P34" s="21">
        <f>R34+T34+V34</f>
        <v>0</v>
      </c>
      <c r="Q34" s="21"/>
      <c r="R34" s="21"/>
      <c r="S34" s="21"/>
      <c r="T34" s="21"/>
      <c r="U34" s="21"/>
      <c r="V34" s="21"/>
      <c r="W34" s="21"/>
      <c r="X34" s="21">
        <v>300</v>
      </c>
      <c r="Y34" s="21">
        <v>0.9</v>
      </c>
      <c r="Z34" s="21"/>
      <c r="AA34" s="21"/>
      <c r="AB34" s="21"/>
      <c r="AC34" s="21"/>
      <c r="AD34" s="68">
        <v>0.9</v>
      </c>
      <c r="AE34" s="21"/>
      <c r="AF34" s="66"/>
    </row>
    <row s="8" customFormat="1" ht="95.0" customHeight="1" x14ac:dyDescent="0.15" r="35" spans="1:32">
      <c r="A35" s="21">
        <v>28</v>
      </c>
      <c r="B35" s="39" t="s">
        <v>71</v>
      </c>
      <c r="C35" s="34">
        <v>43709</v>
      </c>
      <c r="D35" s="20">
        <f>F35+H35</f>
        <v>0</v>
      </c>
      <c r="E35" s="21"/>
      <c r="F35" s="21"/>
      <c r="G35" s="21"/>
      <c r="H35" s="21"/>
      <c r="I35" s="21">
        <f>K35+M35+O35</f>
        <v>0</v>
      </c>
      <c r="J35" s="21"/>
      <c r="K35" s="21"/>
      <c r="L35" s="21"/>
      <c r="M35" s="21"/>
      <c r="N35" s="21"/>
      <c r="O35" s="21"/>
      <c r="P35" s="21">
        <f>R35+T35+V35</f>
        <v>0</v>
      </c>
      <c r="Q35" s="21"/>
      <c r="R35" s="21"/>
      <c r="S35" s="21"/>
      <c r="T35" s="21"/>
      <c r="U35" s="21"/>
      <c r="V35" s="21"/>
      <c r="W35" s="21"/>
      <c r="X35" s="21">
        <v>320</v>
      </c>
      <c r="Y35" s="21">
        <v>0.96</v>
      </c>
      <c r="Z35" s="21"/>
      <c r="AA35" s="21"/>
      <c r="AB35" s="21"/>
      <c r="AC35" s="21"/>
      <c r="AD35" s="68">
        <v>0.96</v>
      </c>
      <c r="AE35" s="21"/>
      <c r="AF35" s="66"/>
    </row>
    <row s="8" customFormat="1" ht="95.0" customHeight="1" x14ac:dyDescent="0.15" r="36" spans="1:32">
      <c r="A36" s="21">
        <v>29</v>
      </c>
      <c r="B36" s="39" t="s">
        <v>72</v>
      </c>
      <c r="C36" s="34">
        <v>43709</v>
      </c>
      <c r="D36" s="20">
        <f>F36+H36</f>
        <v>0</v>
      </c>
      <c r="E36" s="21"/>
      <c r="F36" s="21"/>
      <c r="G36" s="21"/>
      <c r="H36" s="21"/>
      <c r="I36" s="21">
        <f>K36+M36+O36</f>
        <v>0</v>
      </c>
      <c r="J36" s="21"/>
      <c r="K36" s="21"/>
      <c r="L36" s="21"/>
      <c r="M36" s="21"/>
      <c r="N36" s="21"/>
      <c r="O36" s="21"/>
      <c r="P36" s="21">
        <f>R36+T36+V36</f>
        <v>0</v>
      </c>
      <c r="Q36" s="21"/>
      <c r="R36" s="21"/>
      <c r="S36" s="21"/>
      <c r="T36" s="21"/>
      <c r="U36" s="21"/>
      <c r="V36" s="21"/>
      <c r="W36" s="21"/>
      <c r="X36" s="21">
        <v>300</v>
      </c>
      <c r="Y36" s="21">
        <v>0.9</v>
      </c>
      <c r="Z36" s="21"/>
      <c r="AA36" s="21"/>
      <c r="AB36" s="21"/>
      <c r="AC36" s="21"/>
      <c r="AD36" s="68">
        <v>0.9</v>
      </c>
      <c r="AE36" s="21"/>
      <c r="AF36" s="66"/>
    </row>
    <row s="8" customFormat="1" ht="95.0" customHeight="1" x14ac:dyDescent="0.15" r="37" spans="1:32">
      <c r="A37" s="21">
        <v>30</v>
      </c>
      <c r="B37" s="39" t="s">
        <v>73</v>
      </c>
      <c r="C37" s="34">
        <v>43647</v>
      </c>
      <c r="D37" s="20">
        <f>F37+H37</f>
        <v>0</v>
      </c>
      <c r="E37" s="21"/>
      <c r="F37" s="21"/>
      <c r="G37" s="21"/>
      <c r="H37" s="21"/>
      <c r="I37" s="21">
        <f>K37+M37+O37</f>
        <v>0</v>
      </c>
      <c r="J37" s="21"/>
      <c r="K37" s="21"/>
      <c r="L37" s="21"/>
      <c r="M37" s="21"/>
      <c r="N37" s="21"/>
      <c r="O37" s="21"/>
      <c r="P37" s="21">
        <f>R37+T37+V37</f>
        <v>0</v>
      </c>
      <c r="Q37" s="21"/>
      <c r="R37" s="21"/>
      <c r="S37" s="21"/>
      <c r="T37" s="21"/>
      <c r="U37" s="21"/>
      <c r="V37" s="21"/>
      <c r="W37" s="21"/>
      <c r="X37" s="21">
        <v>560</v>
      </c>
      <c r="Y37" s="21">
        <v>1.68</v>
      </c>
      <c r="Z37" s="21"/>
      <c r="AA37" s="21"/>
      <c r="AB37" s="21"/>
      <c r="AC37" s="21"/>
      <c r="AD37" s="68">
        <v>1.68</v>
      </c>
      <c r="AE37" s="21"/>
      <c r="AF37" s="66"/>
    </row>
    <row s="173" customFormat="1" ht="75.0" customHeight="1" x14ac:dyDescent="0.15" r="38" spans="1:32">
      <c r="A38" s="175"/>
      <c r="B38" s="177" t="s">
        <v>16</v>
      </c>
      <c r="C38" s="178"/>
      <c r="D38" s="177">
        <f>F38+H38</f>
        <v>2.1675</v>
      </c>
      <c r="E38" s="175">
        <f>SUM(E25:E37)</f>
        <v>0</v>
      </c>
      <c r="F38" s="175">
        <f>SUM(F25:F37)</f>
        <v>0</v>
      </c>
      <c r="G38" s="175">
        <f>SUM(G25:G37)</f>
        <v>289</v>
      </c>
      <c r="H38" s="175">
        <f>SUM(H25:H37)</f>
        <v>2.1675</v>
      </c>
      <c r="I38" s="175">
        <f>SUM(I25:I37)</f>
        <v>9.7315</v>
      </c>
      <c r="J38" s="175">
        <f>SUM(J25:J37)</f>
        <v>607</v>
      </c>
      <c r="K38" s="175">
        <f>SUM(K25:K37)</f>
        <v>1.5175</v>
      </c>
      <c r="L38" s="175">
        <f>SUM(L25:L37)</f>
        <v>861</v>
      </c>
      <c r="M38" s="175">
        <f>SUM(M25:M37)</f>
        <v>3.444</v>
      </c>
      <c r="N38" s="175">
        <f>SUM(N25:N37)</f>
        <v>954</v>
      </c>
      <c r="O38" s="175">
        <f>SUM(O25:O37)</f>
        <v>4.77</v>
      </c>
      <c r="P38" s="175">
        <f>SUM(P25:P37)</f>
        <v>3.105</v>
      </c>
      <c r="Q38" s="175">
        <f>SUM(Q25:Q37)</f>
        <v>228</v>
      </c>
      <c r="R38" s="175">
        <f>SUM(R25:R37)</f>
        <v>0.57</v>
      </c>
      <c r="S38" s="175">
        <f>SUM(S25:S37)</f>
        <v>156</v>
      </c>
      <c r="T38" s="175">
        <f>SUM(T25:T37)</f>
        <v>0.78</v>
      </c>
      <c r="U38" s="175">
        <f>SUM(U25:U37)</f>
        <v>234</v>
      </c>
      <c r="V38" s="175">
        <f>SUM(V25:V37)</f>
        <v>1.755</v>
      </c>
      <c r="W38" s="175">
        <f>SUM(W25:W37)</f>
        <v>0</v>
      </c>
      <c r="X38" s="175">
        <f>SUM(X25:X37)</f>
        <v>2840</v>
      </c>
      <c r="Y38" s="175">
        <f>SUM(Y25:Y37)</f>
        <v>8.520000000000001</v>
      </c>
      <c r="Z38" s="175">
        <f>SUM(Z25:Z37)</f>
        <v>0</v>
      </c>
      <c r="AA38" s="175">
        <f>SUM(AA25:AA37)</f>
        <v>0</v>
      </c>
      <c r="AB38" s="175">
        <f>SUM(AB25:AB37)</f>
        <v>0</v>
      </c>
      <c r="AC38" s="175">
        <f>SUM(AC25:AC37)</f>
        <v>0</v>
      </c>
      <c r="AD38" s="175">
        <f>SUM(AD25:AD37)</f>
        <v>23.523999999999997</v>
      </c>
      <c r="AE38" s="175"/>
      <c r="AF38" s="174"/>
    </row>
    <row s="4" customFormat="1" ht="95.0" customHeight="1" x14ac:dyDescent="0.15" r="39" spans="1:56">
      <c r="A39" s="20">
        <v>31</v>
      </c>
      <c r="B39" s="42" t="s">
        <v>74</v>
      </c>
      <c r="C39" s="20" t="s">
        <v>75</v>
      </c>
      <c r="D39" s="20">
        <f>F39+H39</f>
        <v>0</v>
      </c>
      <c r="E39" s="21"/>
      <c r="F39" s="20"/>
      <c r="G39" s="20"/>
      <c r="H39" s="20"/>
      <c r="I39" s="20">
        <v>0.9515</v>
      </c>
      <c r="J39" s="20">
        <v>37</v>
      </c>
      <c r="K39" s="20">
        <v>0.0925</v>
      </c>
      <c r="L39" s="20">
        <v>101</v>
      </c>
      <c r="M39" s="20">
        <v>0.404</v>
      </c>
      <c r="N39" s="20">
        <v>91</v>
      </c>
      <c r="O39" s="20">
        <v>0.455</v>
      </c>
      <c r="P39" s="20">
        <v>0.255</v>
      </c>
      <c r="Q39" s="20">
        <v>36</v>
      </c>
      <c r="R39" s="20">
        <v>0.09</v>
      </c>
      <c r="S39" s="20">
        <v>6</v>
      </c>
      <c r="T39" s="20">
        <v>0.03</v>
      </c>
      <c r="U39" s="20">
        <v>18</v>
      </c>
      <c r="V39" s="20">
        <v>0.135</v>
      </c>
      <c r="W39" s="20"/>
      <c r="X39" s="20"/>
      <c r="Y39" s="20"/>
      <c r="Z39" s="20"/>
      <c r="AA39" s="20"/>
      <c r="AB39" s="20"/>
      <c r="AC39" s="20"/>
      <c r="AD39" s="20">
        <v>1.2065</v>
      </c>
      <c r="AE39" s="20"/>
      <c r="AF39" s="62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</row>
    <row s="6" customFormat="1" ht="95.0" customHeight="1" x14ac:dyDescent="0.15" r="40" spans="1:32">
      <c r="A40" s="20">
        <v>32</v>
      </c>
      <c r="B40" s="42" t="s">
        <v>76</v>
      </c>
      <c r="C40" s="20" t="s">
        <v>75</v>
      </c>
      <c r="D40" s="20">
        <f>F40+H40</f>
        <v>0</v>
      </c>
      <c r="E40" s="20"/>
      <c r="F40" s="20"/>
      <c r="G40" s="20"/>
      <c r="H40" s="20"/>
      <c r="I40" s="20">
        <v>1.5935</v>
      </c>
      <c r="J40" s="21">
        <v>67</v>
      </c>
      <c r="K40" s="21">
        <v>0.1675</v>
      </c>
      <c r="L40" s="21">
        <v>149</v>
      </c>
      <c r="M40" s="21">
        <v>0.596</v>
      </c>
      <c r="N40" s="21">
        <v>166</v>
      </c>
      <c r="O40" s="21">
        <v>0.83</v>
      </c>
      <c r="P40" s="21">
        <v>0.36</v>
      </c>
      <c r="Q40" s="21">
        <v>12</v>
      </c>
      <c r="R40" s="21">
        <v>0.03</v>
      </c>
      <c r="S40" s="20">
        <v>12</v>
      </c>
      <c r="T40" s="20">
        <v>0.06</v>
      </c>
      <c r="U40" s="20">
        <v>36</v>
      </c>
      <c r="V40" s="20">
        <v>0.27</v>
      </c>
      <c r="W40" s="20"/>
      <c r="X40" s="20"/>
      <c r="Y40" s="20"/>
      <c r="Z40" s="20"/>
      <c r="AA40" s="20"/>
      <c r="AB40" s="20"/>
      <c r="AC40" s="20"/>
      <c r="AD40" s="20">
        <v>1.9535</v>
      </c>
      <c r="AE40" s="20"/>
      <c r="AF40" s="62"/>
    </row>
    <row s="6" customFormat="1" ht="95.0" customHeight="1" x14ac:dyDescent="0.15" r="41" spans="1:32">
      <c r="A41" s="20">
        <v>33</v>
      </c>
      <c r="B41" s="42" t="s">
        <v>77</v>
      </c>
      <c r="C41" s="34">
        <v>44256</v>
      </c>
      <c r="D41" s="20">
        <f>F41+H41</f>
        <v>0</v>
      </c>
      <c r="E41" s="21"/>
      <c r="F41" s="20"/>
      <c r="G41" s="20"/>
      <c r="H41" s="20"/>
      <c r="I41" s="20">
        <v>1.144</v>
      </c>
      <c r="J41" s="20">
        <v>44</v>
      </c>
      <c r="K41" s="20">
        <v>0.11</v>
      </c>
      <c r="L41" s="20">
        <v>176</v>
      </c>
      <c r="M41" s="20">
        <v>0.704</v>
      </c>
      <c r="N41" s="20">
        <v>66</v>
      </c>
      <c r="O41" s="20">
        <v>0.33</v>
      </c>
      <c r="P41" s="20">
        <v>0.315</v>
      </c>
      <c r="Q41" s="20">
        <v>12</v>
      </c>
      <c r="R41" s="20">
        <v>0.03</v>
      </c>
      <c r="S41" s="20"/>
      <c r="T41" s="20"/>
      <c r="U41" s="20">
        <v>38</v>
      </c>
      <c r="V41" s="20">
        <v>0.285</v>
      </c>
      <c r="W41" s="20"/>
      <c r="X41" s="20"/>
      <c r="Y41" s="20"/>
      <c r="Z41" s="20"/>
      <c r="AA41" s="20"/>
      <c r="AB41" s="20"/>
      <c r="AC41" s="20"/>
      <c r="AD41" s="20">
        <v>1.459</v>
      </c>
      <c r="AE41" s="20"/>
      <c r="AF41" s="62"/>
    </row>
    <row s="6" customFormat="1" ht="95.0" customHeight="1" x14ac:dyDescent="0.15" r="42" spans="1:32">
      <c r="A42" s="20">
        <v>34</v>
      </c>
      <c r="B42" s="42" t="s">
        <v>78</v>
      </c>
      <c r="C42" s="21" t="s">
        <v>79</v>
      </c>
      <c r="D42" s="20">
        <f>F42+H42</f>
        <v>0</v>
      </c>
      <c r="E42" s="21"/>
      <c r="F42" s="21"/>
      <c r="G42" s="21"/>
      <c r="H42" s="21"/>
      <c r="I42" s="21">
        <v>0.334</v>
      </c>
      <c r="J42" s="20">
        <v>42</v>
      </c>
      <c r="K42" s="20">
        <v>0.105</v>
      </c>
      <c r="L42" s="20">
        <v>26</v>
      </c>
      <c r="M42" s="20">
        <v>0.104</v>
      </c>
      <c r="N42" s="20">
        <v>25</v>
      </c>
      <c r="O42" s="20">
        <v>0.125</v>
      </c>
      <c r="P42" s="20">
        <v>0.24</v>
      </c>
      <c r="Q42" s="20">
        <v>96</v>
      </c>
      <c r="R42" s="20">
        <v>0.24</v>
      </c>
      <c r="S42" s="21"/>
      <c r="T42" s="21"/>
      <c r="U42" s="21"/>
      <c r="V42" s="21"/>
      <c r="W42" s="21"/>
      <c r="X42" s="21"/>
      <c r="Y42" s="21"/>
      <c r="Z42" s="21"/>
      <c r="AA42" s="20"/>
      <c r="AB42" s="20"/>
      <c r="AC42" s="21"/>
      <c r="AD42" s="20">
        <v>0.574</v>
      </c>
      <c r="AE42" s="20"/>
      <c r="AF42" s="62"/>
    </row>
    <row s="6" customFormat="1" ht="95.0" customHeight="1" x14ac:dyDescent="0.15" r="43" spans="1:32">
      <c r="A43" s="20">
        <v>35</v>
      </c>
      <c r="B43" s="42" t="s">
        <v>80</v>
      </c>
      <c r="C43" s="21" t="s">
        <v>75</v>
      </c>
      <c r="D43" s="20">
        <f>F43+H43</f>
        <v>0</v>
      </c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0">
        <v>930</v>
      </c>
      <c r="AB43" s="20">
        <v>2.79</v>
      </c>
      <c r="AC43" s="21"/>
      <c r="AD43" s="20">
        <v>2.79</v>
      </c>
      <c r="AE43" s="21"/>
      <c r="AF43" s="62"/>
    </row>
    <row s="6" customFormat="1" ht="95.0" customHeight="1" x14ac:dyDescent="0.15" r="44" spans="1:32">
      <c r="A44" s="20">
        <v>36</v>
      </c>
      <c r="B44" s="42" t="s">
        <v>81</v>
      </c>
      <c r="C44" s="21" t="s">
        <v>82</v>
      </c>
      <c r="D44" s="20">
        <f>F44+H44</f>
        <v>0</v>
      </c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0">
        <v>340</v>
      </c>
      <c r="AB44" s="20">
        <v>1.02</v>
      </c>
      <c r="AC44" s="21"/>
      <c r="AD44" s="20">
        <v>1.02</v>
      </c>
      <c r="AE44" s="21"/>
      <c r="AF44" s="62"/>
    </row>
    <row s="6" customFormat="1" ht="95.0" customHeight="1" x14ac:dyDescent="0.15" r="45" spans="1:32">
      <c r="A45" s="20">
        <v>37</v>
      </c>
      <c r="B45" s="42" t="s">
        <v>83</v>
      </c>
      <c r="C45" s="21" t="s">
        <v>84</v>
      </c>
      <c r="D45" s="20">
        <f>F45+H45</f>
        <v>0</v>
      </c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0">
        <v>410</v>
      </c>
      <c r="Y45" s="21">
        <v>1.23</v>
      </c>
      <c r="Z45" s="21"/>
      <c r="AA45" s="21"/>
      <c r="AB45" s="21"/>
      <c r="AC45" s="21"/>
      <c r="AD45" s="21">
        <v>1.23</v>
      </c>
      <c r="AE45" s="21"/>
      <c r="AF45" s="62"/>
    </row>
    <row s="6" customFormat="1" ht="95.0" customHeight="1" x14ac:dyDescent="0.15" r="46" spans="1:32">
      <c r="A46" s="20">
        <v>38</v>
      </c>
      <c r="B46" s="42" t="s">
        <v>85</v>
      </c>
      <c r="C46" s="21" t="s">
        <v>79</v>
      </c>
      <c r="D46" s="20">
        <f>F46+H46</f>
        <v>0</v>
      </c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>
        <v>230</v>
      </c>
      <c r="Y46" s="21">
        <v>0.69</v>
      </c>
      <c r="Z46" s="21"/>
      <c r="AA46" s="20"/>
      <c r="AB46" s="21"/>
      <c r="AC46" s="21"/>
      <c r="AD46" s="21">
        <v>0.69</v>
      </c>
      <c r="AE46" s="21"/>
      <c r="AF46" s="62"/>
    </row>
    <row s="6" customFormat="1" ht="95.0" customHeight="1" x14ac:dyDescent="0.15" r="47" spans="1:32">
      <c r="A47" s="20">
        <v>39</v>
      </c>
      <c r="B47" s="42" t="s">
        <v>86</v>
      </c>
      <c r="C47" s="21" t="s">
        <v>84</v>
      </c>
      <c r="D47" s="20">
        <f>F47+H47</f>
        <v>0</v>
      </c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0">
        <v>220</v>
      </c>
      <c r="AB47" s="21">
        <v>0.66</v>
      </c>
      <c r="AC47" s="21"/>
      <c r="AD47" s="21">
        <v>0.66</v>
      </c>
      <c r="AE47" s="21"/>
      <c r="AF47" s="62"/>
    </row>
    <row s="6" customFormat="1" ht="95.0" customHeight="1" x14ac:dyDescent="0.15" r="48" spans="1:32">
      <c r="A48" s="20">
        <v>40</v>
      </c>
      <c r="B48" s="42" t="s">
        <v>87</v>
      </c>
      <c r="C48" s="20" t="s">
        <v>82</v>
      </c>
      <c r="D48" s="20">
        <f>F48+H48</f>
        <v>0</v>
      </c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0">
        <v>380</v>
      </c>
      <c r="Y48" s="21">
        <v>1.14</v>
      </c>
      <c r="Z48" s="21"/>
      <c r="AA48" s="21"/>
      <c r="AB48" s="21"/>
      <c r="AC48" s="21"/>
      <c r="AD48" s="21">
        <v>1.14</v>
      </c>
      <c r="AE48" s="21"/>
      <c r="AF48" s="62"/>
    </row>
    <row s="6" customFormat="1" ht="95.0" customHeight="1" x14ac:dyDescent="0.15" r="49" spans="1:32">
      <c r="A49" s="20">
        <v>41</v>
      </c>
      <c r="B49" s="42" t="s">
        <v>88</v>
      </c>
      <c r="C49" s="20" t="s">
        <v>82</v>
      </c>
      <c r="D49" s="20">
        <f>F49+H49</f>
        <v>0</v>
      </c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0">
        <v>185</v>
      </c>
      <c r="Y49" s="21">
        <v>0.555</v>
      </c>
      <c r="Z49" s="21"/>
      <c r="AA49" s="21"/>
      <c r="AB49" s="21"/>
      <c r="AC49" s="21"/>
      <c r="AD49" s="21">
        <v>0.555</v>
      </c>
      <c r="AE49" s="21"/>
      <c r="AF49" s="62"/>
    </row>
    <row s="6" customFormat="1" ht="95.0" customHeight="1" x14ac:dyDescent="0.15" r="50" spans="1:32">
      <c r="A50" s="20">
        <v>42</v>
      </c>
      <c r="B50" s="42" t="s">
        <v>89</v>
      </c>
      <c r="C50" s="20" t="s">
        <v>90</v>
      </c>
      <c r="D50" s="20">
        <f>F50+H50</f>
        <v>0</v>
      </c>
      <c r="E50" s="21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>
        <v>270</v>
      </c>
      <c r="Y50" s="20">
        <v>0.81</v>
      </c>
      <c r="Z50" s="20"/>
      <c r="AA50" s="21"/>
      <c r="AB50" s="20"/>
      <c r="AC50" s="20"/>
      <c r="AD50" s="20">
        <v>0.81</v>
      </c>
      <c r="AE50" s="21"/>
      <c r="AF50" s="62"/>
    </row>
    <row s="179" customFormat="1" ht="95.0" customHeight="1" x14ac:dyDescent="0.15" r="51" spans="1:32">
      <c r="A51" s="175"/>
      <c r="B51" s="177" t="s">
        <v>16</v>
      </c>
      <c r="C51" s="175"/>
      <c r="D51" s="177">
        <f>F51+H51</f>
        <v>0</v>
      </c>
      <c r="E51" s="175">
        <f>SUM(E39:E50)</f>
        <v>0</v>
      </c>
      <c r="F51" s="175">
        <f>SUM(F39:F50)</f>
        <v>0</v>
      </c>
      <c r="G51" s="175">
        <f>SUM(G39:G50)</f>
        <v>0</v>
      </c>
      <c r="H51" s="175">
        <f>SUM(H39:H50)</f>
        <v>0</v>
      </c>
      <c r="I51" s="175">
        <f>SUM(I39:I50)</f>
        <v>4.023</v>
      </c>
      <c r="J51" s="175">
        <f>SUM(J39:J50)</f>
        <v>190</v>
      </c>
      <c r="K51" s="175">
        <f>SUM(K39:K50)</f>
        <v>0.475</v>
      </c>
      <c r="L51" s="175">
        <f>SUM(L39:L50)</f>
        <v>452</v>
      </c>
      <c r="M51" s="175">
        <f>SUM(M39:M50)</f>
        <v>1.808</v>
      </c>
      <c r="N51" s="175">
        <f>SUM(N39:N50)</f>
        <v>348</v>
      </c>
      <c r="O51" s="175">
        <f>SUM(O39:O50)</f>
        <v>1.74</v>
      </c>
      <c r="P51" s="175">
        <f>SUM(P39:P50)</f>
        <v>1.17</v>
      </c>
      <c r="Q51" s="175">
        <f>SUM(Q39:Q50)</f>
        <v>156</v>
      </c>
      <c r="R51" s="175">
        <f>SUM(R39:R50)</f>
        <v>0.39</v>
      </c>
      <c r="S51" s="175">
        <f>SUM(S39:S50)</f>
        <v>18</v>
      </c>
      <c r="T51" s="175">
        <f>SUM(T39:T50)</f>
        <v>0.09</v>
      </c>
      <c r="U51" s="175">
        <f>SUM(U39:U50)</f>
        <v>92</v>
      </c>
      <c r="V51" s="175">
        <f>SUM(V39:V50)</f>
        <v>0.69</v>
      </c>
      <c r="W51" s="175">
        <f>SUM(W39:W50)</f>
        <v>0</v>
      </c>
      <c r="X51" s="175">
        <f>SUM(X39:X50)</f>
        <v>1475</v>
      </c>
      <c r="Y51" s="175">
        <f>SUM(Y39:Y50)</f>
        <v>4.425</v>
      </c>
      <c r="Z51" s="175">
        <f>SUM(Z39:Z50)</f>
        <v>0</v>
      </c>
      <c r="AA51" s="175">
        <f>SUM(AA39:AA50)</f>
        <v>1490</v>
      </c>
      <c r="AB51" s="175">
        <f>SUM(AB39:AB50)</f>
        <v>4.47</v>
      </c>
      <c r="AC51" s="175">
        <f>SUM(AC39:AC50)</f>
        <v>0</v>
      </c>
      <c r="AD51" s="175">
        <f>SUM(AD39:AD50)</f>
        <v>14.088000000000001</v>
      </c>
      <c r="AE51" s="175"/>
      <c r="AF51" s="180"/>
    </row>
    <row s="11" customFormat="1" ht="95.0" customHeight="1" x14ac:dyDescent="0.15" r="52" spans="1:56">
      <c r="A52" s="21">
        <v>43</v>
      </c>
      <c r="B52" s="26" t="s">
        <v>91</v>
      </c>
      <c r="C52" s="164">
        <v>42522</v>
      </c>
      <c r="D52" s="20">
        <f>F52+H52</f>
        <v>0</v>
      </c>
      <c r="E52" s="21"/>
      <c r="F52" s="21">
        <v>0</v>
      </c>
      <c r="G52" s="21"/>
      <c r="H52" s="21">
        <v>0</v>
      </c>
      <c r="I52" s="21">
        <f>K52+M52+O52</f>
        <v>0.405</v>
      </c>
      <c r="J52" s="55">
        <v>0</v>
      </c>
      <c r="K52" s="55">
        <v>0</v>
      </c>
      <c r="L52" s="55">
        <v>0</v>
      </c>
      <c r="M52" s="55">
        <v>0</v>
      </c>
      <c r="N52" s="55">
        <v>81</v>
      </c>
      <c r="O52" s="55">
        <v>0.405</v>
      </c>
      <c r="P52" s="21">
        <f>R52+T52+V52</f>
        <v>0</v>
      </c>
      <c r="Q52" s="55">
        <v>0</v>
      </c>
      <c r="R52" s="55">
        <v>0</v>
      </c>
      <c r="S52" s="55">
        <v>0</v>
      </c>
      <c r="T52" s="55">
        <v>0</v>
      </c>
      <c r="U52" s="55">
        <v>0</v>
      </c>
      <c r="V52" s="55">
        <v>0</v>
      </c>
      <c r="W52" s="21"/>
      <c r="X52" s="21"/>
      <c r="Y52" s="21">
        <v>0</v>
      </c>
      <c r="Z52" s="21"/>
      <c r="AA52" s="21"/>
      <c r="AB52" s="21">
        <v>0</v>
      </c>
      <c r="AC52" s="21"/>
      <c r="AD52" s="68">
        <f>D52+I52+Y52+P52+Y52+AB52</f>
        <v>0.405</v>
      </c>
      <c r="AE52" s="21"/>
      <c r="AF52" s="64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</row>
    <row s="10" customFormat="1" ht="95.0" customHeight="1" x14ac:dyDescent="0.15" r="53" spans="1:32">
      <c r="A53" s="21">
        <v>44</v>
      </c>
      <c r="B53" s="45" t="s">
        <v>92</v>
      </c>
      <c r="C53" s="164">
        <v>42917</v>
      </c>
      <c r="D53" s="20">
        <f>F53+H53</f>
        <v>0</v>
      </c>
      <c r="E53" s="21"/>
      <c r="F53" s="21">
        <v>0</v>
      </c>
      <c r="G53" s="21"/>
      <c r="H53" s="21">
        <v>0</v>
      </c>
      <c r="I53" s="21">
        <f>K53+M53+O53</f>
        <v>1.289</v>
      </c>
      <c r="J53" s="55">
        <v>20</v>
      </c>
      <c r="K53" s="55">
        <v>0.05</v>
      </c>
      <c r="L53" s="55">
        <v>36</v>
      </c>
      <c r="M53" s="55">
        <v>0.144</v>
      </c>
      <c r="N53" s="55">
        <v>219</v>
      </c>
      <c r="O53" s="55">
        <v>1.095</v>
      </c>
      <c r="P53" s="21">
        <f>R53+T53+V53</f>
        <v>0.735</v>
      </c>
      <c r="Q53" s="55">
        <v>6</v>
      </c>
      <c r="R53" s="55">
        <v>0.015</v>
      </c>
      <c r="S53" s="55">
        <v>18</v>
      </c>
      <c r="T53" s="55">
        <v>0.09</v>
      </c>
      <c r="U53" s="55">
        <v>84</v>
      </c>
      <c r="V53" s="55">
        <v>0.63</v>
      </c>
      <c r="W53" s="21"/>
      <c r="X53" s="21"/>
      <c r="Y53" s="21">
        <v>0</v>
      </c>
      <c r="Z53" s="21"/>
      <c r="AA53" s="21"/>
      <c r="AB53" s="21">
        <v>0</v>
      </c>
      <c r="AC53" s="21"/>
      <c r="AD53" s="68">
        <f>D53+I53+Y53+P53+Y53+AB53</f>
        <v>2.024</v>
      </c>
      <c r="AE53" s="21"/>
      <c r="AF53" s="64"/>
    </row>
    <row s="10" customFormat="1" ht="95.0" customHeight="1" x14ac:dyDescent="0.15" r="54" spans="1:32">
      <c r="A54" s="21">
        <v>45</v>
      </c>
      <c r="B54" s="45" t="s">
        <v>93</v>
      </c>
      <c r="C54" s="164">
        <v>44795</v>
      </c>
      <c r="D54" s="20">
        <f>F54+H54</f>
        <v>0</v>
      </c>
      <c r="E54" s="21"/>
      <c r="F54" s="21">
        <v>0</v>
      </c>
      <c r="G54" s="21"/>
      <c r="H54" s="21"/>
      <c r="I54" s="21">
        <f>K54+M54+O54</f>
        <v>0.8325</v>
      </c>
      <c r="J54" s="55">
        <v>7</v>
      </c>
      <c r="K54" s="55">
        <v>0.0175</v>
      </c>
      <c r="L54" s="55">
        <v>95</v>
      </c>
      <c r="M54" s="55">
        <v>0.38</v>
      </c>
      <c r="N54" s="55">
        <v>87</v>
      </c>
      <c r="O54" s="55">
        <v>0.435</v>
      </c>
      <c r="P54" s="21">
        <f>R54+T54+V54</f>
        <v>0.195</v>
      </c>
      <c r="Q54" s="55">
        <v>42</v>
      </c>
      <c r="R54" s="55">
        <v>0.105</v>
      </c>
      <c r="S54" s="55">
        <v>0</v>
      </c>
      <c r="T54" s="55">
        <v>0</v>
      </c>
      <c r="U54" s="55">
        <v>12</v>
      </c>
      <c r="V54" s="55">
        <v>0.09</v>
      </c>
      <c r="W54" s="21"/>
      <c r="X54" s="21"/>
      <c r="Y54" s="21">
        <v>0</v>
      </c>
      <c r="Z54" s="21"/>
      <c r="AA54" s="21"/>
      <c r="AB54" s="21">
        <v>0</v>
      </c>
      <c r="AC54" s="21"/>
      <c r="AD54" s="68">
        <f>D54+I54+Y54+P54+Y54+AB54</f>
        <v>1.0275</v>
      </c>
      <c r="AE54" s="21"/>
      <c r="AF54" s="64"/>
    </row>
    <row s="10" customFormat="1" ht="95.0" customHeight="1" x14ac:dyDescent="0.15" r="55" spans="1:32">
      <c r="A55" s="21">
        <v>46</v>
      </c>
      <c r="B55" s="45" t="s">
        <v>94</v>
      </c>
      <c r="C55" s="164">
        <v>44807</v>
      </c>
      <c r="D55" s="20">
        <f>F55+H55</f>
        <v>0</v>
      </c>
      <c r="E55" s="21"/>
      <c r="F55" s="21">
        <v>0</v>
      </c>
      <c r="G55" s="21"/>
      <c r="H55" s="21">
        <v>0</v>
      </c>
      <c r="I55" s="21">
        <v>0</v>
      </c>
      <c r="J55" s="21"/>
      <c r="K55" s="21">
        <v>0</v>
      </c>
      <c r="L55" s="21"/>
      <c r="M55" s="21">
        <v>0</v>
      </c>
      <c r="N55" s="21"/>
      <c r="O55" s="21">
        <v>0</v>
      </c>
      <c r="P55" s="21">
        <v>0</v>
      </c>
      <c r="Q55" s="21"/>
      <c r="R55" s="21">
        <v>0</v>
      </c>
      <c r="S55" s="21"/>
      <c r="T55" s="21">
        <v>0</v>
      </c>
      <c r="U55" s="21"/>
      <c r="V55" s="21">
        <v>0</v>
      </c>
      <c r="W55" s="21"/>
      <c r="X55" s="55">
        <v>300</v>
      </c>
      <c r="Y55" s="51">
        <v>0.9</v>
      </c>
      <c r="Z55" s="21"/>
      <c r="AA55" s="21"/>
      <c r="AB55" s="21">
        <v>0</v>
      </c>
      <c r="AC55" s="21"/>
      <c r="AD55" s="68">
        <v>0.9</v>
      </c>
      <c r="AE55" s="21"/>
      <c r="AF55" s="64"/>
    </row>
    <row s="10" customFormat="1" ht="95.0" customHeight="1" x14ac:dyDescent="0.15" r="56" spans="1:32">
      <c r="A56" s="21">
        <v>47</v>
      </c>
      <c r="B56" s="26" t="s">
        <v>95</v>
      </c>
      <c r="C56" s="46">
        <v>44044</v>
      </c>
      <c r="D56" s="20">
        <f>F56+H56</f>
        <v>0</v>
      </c>
      <c r="E56" s="21"/>
      <c r="F56" s="21">
        <v>0</v>
      </c>
      <c r="G56" s="21"/>
      <c r="H56" s="21">
        <v>0</v>
      </c>
      <c r="I56" s="21">
        <v>0</v>
      </c>
      <c r="J56" s="21"/>
      <c r="K56" s="21">
        <v>0</v>
      </c>
      <c r="L56" s="21"/>
      <c r="M56" s="21">
        <v>0</v>
      </c>
      <c r="N56" s="21"/>
      <c r="O56" s="21">
        <v>0</v>
      </c>
      <c r="P56" s="21">
        <v>0</v>
      </c>
      <c r="Q56" s="21"/>
      <c r="R56" s="21">
        <v>0</v>
      </c>
      <c r="S56" s="21"/>
      <c r="T56" s="21">
        <v>0</v>
      </c>
      <c r="U56" s="21"/>
      <c r="V56" s="21">
        <v>0</v>
      </c>
      <c r="W56" s="21"/>
      <c r="X56" s="21"/>
      <c r="Y56" s="21">
        <v>0</v>
      </c>
      <c r="Z56" s="21"/>
      <c r="AA56" s="21">
        <v>475.3</v>
      </c>
      <c r="AB56" s="21">
        <v>1.4259</v>
      </c>
      <c r="AC56" s="21"/>
      <c r="AD56" s="68">
        <f>D56+I56+Y56+P56+Y56+AB56</f>
        <v>1.4259</v>
      </c>
      <c r="AE56" s="21"/>
      <c r="AF56" s="64"/>
    </row>
    <row s="179" customFormat="1" ht="95.0" customHeight="1" x14ac:dyDescent="0.15" r="57" spans="1:32">
      <c r="A57" s="175"/>
      <c r="B57" s="177" t="s">
        <v>16</v>
      </c>
      <c r="C57" s="175"/>
      <c r="D57" s="177">
        <f>F57+H57</f>
        <v>0</v>
      </c>
      <c r="E57" s="175">
        <f>SUM(E52:E56)</f>
        <v>0</v>
      </c>
      <c r="F57" s="175">
        <f>SUM(F52:F56)</f>
        <v>0</v>
      </c>
      <c r="G57" s="175">
        <f>SUM(G52:G56)</f>
        <v>0</v>
      </c>
      <c r="H57" s="175">
        <f>SUM(H52:H56)</f>
        <v>0</v>
      </c>
      <c r="I57" s="175">
        <f>SUM(I52:I56)</f>
        <v>2.5265</v>
      </c>
      <c r="J57" s="175">
        <f>SUM(J52:J56)</f>
        <v>27</v>
      </c>
      <c r="K57" s="175">
        <f>SUM(K52:K56)</f>
        <v>0.0675</v>
      </c>
      <c r="L57" s="175">
        <f>SUM(L52:L56)</f>
        <v>131</v>
      </c>
      <c r="M57" s="175">
        <f>SUM(M52:M56)</f>
        <v>0.524</v>
      </c>
      <c r="N57" s="175">
        <f>SUM(N52:N56)</f>
        <v>387</v>
      </c>
      <c r="O57" s="175">
        <f>SUM(O52:O56)</f>
        <v>1.935</v>
      </c>
      <c r="P57" s="175">
        <f>SUM(P52:P56)</f>
        <v>0.9299999999999999</v>
      </c>
      <c r="Q57" s="175">
        <f>SUM(Q52:Q56)</f>
        <v>48</v>
      </c>
      <c r="R57" s="175">
        <f>SUM(R52:R56)</f>
        <v>0.12</v>
      </c>
      <c r="S57" s="175">
        <f>SUM(S52:S56)</f>
        <v>18</v>
      </c>
      <c r="T57" s="175">
        <f>SUM(T52:T56)</f>
        <v>0.09</v>
      </c>
      <c r="U57" s="175">
        <f>SUM(U52:U56)</f>
        <v>96</v>
      </c>
      <c r="V57" s="175">
        <f>SUM(V52:V56)</f>
        <v>0.72</v>
      </c>
      <c r="W57" s="175">
        <f>SUM(W52:W56)</f>
        <v>0</v>
      </c>
      <c r="X57" s="175">
        <f>SUM(X52:X56)</f>
        <v>300</v>
      </c>
      <c r="Y57" s="175">
        <f>SUM(Y52:Y56)</f>
        <v>0.9</v>
      </c>
      <c r="Z57" s="175">
        <f>SUM(Z52:Z56)</f>
        <v>0</v>
      </c>
      <c r="AA57" s="175">
        <f>SUM(AA52:AA56)</f>
        <v>475.3</v>
      </c>
      <c r="AB57" s="175">
        <f>SUM(AB52:AB56)</f>
        <v>1.4259</v>
      </c>
      <c r="AC57" s="175">
        <f>SUM(AC52:AC56)</f>
        <v>0</v>
      </c>
      <c r="AD57" s="175">
        <f>SUM(AD52:AD56)</f>
        <v>5.782400000000001</v>
      </c>
      <c r="AE57" s="175"/>
      <c r="AF57" s="180"/>
    </row>
    <row s="10" customFormat="1" ht="95.0" customHeight="1" x14ac:dyDescent="0.15" r="58" spans="1:32">
      <c r="A58" s="21">
        <v>48</v>
      </c>
      <c r="B58" s="48" t="s">
        <v>96</v>
      </c>
      <c r="C58" s="48" t="s">
        <v>82</v>
      </c>
      <c r="D58" s="20">
        <f>F58+H58</f>
        <v>0</v>
      </c>
      <c r="E58" s="21"/>
      <c r="F58" s="21">
        <v>0</v>
      </c>
      <c r="G58" s="21"/>
      <c r="H58" s="21">
        <v>0</v>
      </c>
      <c r="I58" s="21">
        <v>0</v>
      </c>
      <c r="J58" s="21"/>
      <c r="K58" s="21">
        <v>0</v>
      </c>
      <c r="L58" s="21"/>
      <c r="M58" s="21">
        <v>0</v>
      </c>
      <c r="N58" s="21"/>
      <c r="O58" s="21">
        <v>0</v>
      </c>
      <c r="P58" s="21">
        <v>0</v>
      </c>
      <c r="Q58" s="21"/>
      <c r="R58" s="21">
        <v>0</v>
      </c>
      <c r="S58" s="21"/>
      <c r="T58" s="21">
        <v>0</v>
      </c>
      <c r="U58" s="21"/>
      <c r="V58" s="21">
        <v>0</v>
      </c>
      <c r="W58" s="21"/>
      <c r="X58" s="19">
        <v>280</v>
      </c>
      <c r="Y58" s="19">
        <v>0.84</v>
      </c>
      <c r="Z58" s="51"/>
      <c r="AA58" s="51">
        <v>0</v>
      </c>
      <c r="AB58" s="51">
        <v>0</v>
      </c>
      <c r="AC58" s="51"/>
      <c r="AD58" s="69">
        <v>0.84</v>
      </c>
      <c r="AE58" s="70"/>
      <c r="AF58" s="64"/>
    </row>
    <row s="10" customFormat="1" ht="95.0" customHeight="1" x14ac:dyDescent="0.15" r="59" spans="1:32">
      <c r="A59" s="21">
        <v>49</v>
      </c>
      <c r="B59" s="48" t="s">
        <v>97</v>
      </c>
      <c r="C59" s="48" t="s">
        <v>98</v>
      </c>
      <c r="D59" s="20">
        <f>F59+H59</f>
        <v>0</v>
      </c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55"/>
      <c r="Y59" s="51"/>
      <c r="Z59" s="51"/>
      <c r="AA59" s="19">
        <v>1000</v>
      </c>
      <c r="AB59" s="19">
        <v>3</v>
      </c>
      <c r="AC59" s="51"/>
      <c r="AD59" s="71">
        <v>3</v>
      </c>
      <c r="AE59" s="70"/>
      <c r="AF59" s="64"/>
    </row>
    <row s="10" customFormat="1" ht="95.0" customHeight="1" x14ac:dyDescent="0.15" r="60" spans="1:32">
      <c r="A60" s="21">
        <v>50</v>
      </c>
      <c r="B60" s="48" t="s">
        <v>99</v>
      </c>
      <c r="C60" s="48" t="s">
        <v>100</v>
      </c>
      <c r="D60" s="20">
        <f>F60+H60</f>
        <v>0</v>
      </c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55"/>
      <c r="Y60" s="51"/>
      <c r="Z60" s="51"/>
      <c r="AA60" s="19">
        <v>280</v>
      </c>
      <c r="AB60" s="19">
        <v>0.56</v>
      </c>
      <c r="AC60" s="51"/>
      <c r="AD60" s="69">
        <v>0.56</v>
      </c>
      <c r="AE60" s="70"/>
      <c r="AF60" s="64"/>
    </row>
    <row s="10" customFormat="1" ht="95.0" customHeight="1" x14ac:dyDescent="0.15" r="61" spans="1:32">
      <c r="A61" s="21">
        <v>51</v>
      </c>
      <c r="B61" s="48" t="s">
        <v>101</v>
      </c>
      <c r="C61" s="48" t="s">
        <v>90</v>
      </c>
      <c r="D61" s="20">
        <f>F61+H61</f>
        <v>0</v>
      </c>
      <c r="E61" s="21"/>
      <c r="F61" s="21">
        <v>0</v>
      </c>
      <c r="G61" s="21"/>
      <c r="H61" s="21">
        <v>0</v>
      </c>
      <c r="I61" s="21">
        <v>0</v>
      </c>
      <c r="J61" s="21"/>
      <c r="K61" s="21">
        <v>0</v>
      </c>
      <c r="L61" s="21"/>
      <c r="M61" s="21">
        <v>0</v>
      </c>
      <c r="N61" s="21"/>
      <c r="O61" s="21">
        <v>0</v>
      </c>
      <c r="P61" s="21">
        <v>0</v>
      </c>
      <c r="Q61" s="21"/>
      <c r="R61" s="21">
        <v>0</v>
      </c>
      <c r="S61" s="21"/>
      <c r="T61" s="21">
        <v>0</v>
      </c>
      <c r="U61" s="21"/>
      <c r="V61" s="21">
        <v>0</v>
      </c>
      <c r="W61" s="21"/>
      <c r="X61" s="51"/>
      <c r="Y61" s="51">
        <v>0</v>
      </c>
      <c r="Z61" s="51"/>
      <c r="AA61" s="19">
        <v>335</v>
      </c>
      <c r="AB61" s="19">
        <v>1.005</v>
      </c>
      <c r="AC61" s="51"/>
      <c r="AD61" s="19">
        <v>1.005</v>
      </c>
      <c r="AE61" s="70"/>
      <c r="AF61" s="64"/>
    </row>
    <row s="179" customFormat="1" ht="95.0" customHeight="1" x14ac:dyDescent="0.15" r="62" spans="1:32">
      <c r="A62" s="175"/>
      <c r="B62" s="177" t="s">
        <v>16</v>
      </c>
      <c r="C62" s="175"/>
      <c r="D62" s="177">
        <f>F62+H62</f>
        <v>0</v>
      </c>
      <c r="E62" s="175"/>
      <c r="F62" s="175"/>
      <c r="G62" s="175"/>
      <c r="H62" s="175"/>
      <c r="I62" s="175"/>
      <c r="J62" s="175"/>
      <c r="K62" s="175"/>
      <c r="L62" s="175"/>
      <c r="M62" s="175"/>
      <c r="N62" s="175"/>
      <c r="O62" s="175"/>
      <c r="P62" s="175"/>
      <c r="Q62" s="175"/>
      <c r="R62" s="175"/>
      <c r="S62" s="175"/>
      <c r="T62" s="175"/>
      <c r="U62" s="175"/>
      <c r="V62" s="175"/>
      <c r="W62" s="175"/>
      <c r="X62" s="175">
        <f>SUM(X58:X61)</f>
        <v>280</v>
      </c>
      <c r="Y62" s="175">
        <f>SUM(Y58:Y61)</f>
        <v>0.84</v>
      </c>
      <c r="Z62" s="175">
        <f>SUM(Z54:Z61)</f>
        <v>0</v>
      </c>
      <c r="AA62" s="175">
        <f>SUM(AA58:AA61)</f>
        <v>1615</v>
      </c>
      <c r="AB62" s="175">
        <f>SUM(AB58:AB61)</f>
        <v>4.5649999999999995</v>
      </c>
      <c r="AC62" s="175">
        <f>SUM(AC54:AC61)</f>
        <v>0</v>
      </c>
      <c r="AD62" s="175">
        <f>SUM(AD58:AD61)</f>
        <v>5.405</v>
      </c>
      <c r="AE62" s="175"/>
      <c r="AF62" s="180"/>
    </row>
    <row s="6" customFormat="1" ht="95.0" customHeight="1" x14ac:dyDescent="0.15" r="63" spans="1:32">
      <c r="A63" s="21"/>
      <c r="B63" s="21" t="s">
        <v>8</v>
      </c>
      <c r="C63" s="21"/>
      <c r="D63" s="20">
        <f>F63+H63</f>
        <v>6.637499999999999</v>
      </c>
      <c r="E63" s="21">
        <f>E7+E24+E38+E51+E57</f>
        <v>0</v>
      </c>
      <c r="F63" s="21">
        <f>F7+F24+F38+F51+F57</f>
        <v>0</v>
      </c>
      <c r="G63" s="21">
        <f>G7+G24+G38+G51+G57</f>
        <v>587</v>
      </c>
      <c r="H63" s="21">
        <f>H7+H24+H38+H51+H57+H62</f>
        <v>6.637499999999999</v>
      </c>
      <c r="I63" s="21">
        <f>I7+I24+I38+I51+I57+I62</f>
        <v>34.959</v>
      </c>
      <c r="J63" s="21">
        <f>J7+J24+J38+J51+J57</f>
        <v>1490</v>
      </c>
      <c r="K63" s="21">
        <f>K7+K24+K38+K51+K57</f>
        <v>4.385</v>
      </c>
      <c r="L63" s="21">
        <f>L7+L24+L38+L51+L57</f>
        <v>2333</v>
      </c>
      <c r="M63" s="21">
        <f>M7+M24+M38+M51+M57</f>
        <v>10.104</v>
      </c>
      <c r="N63" s="21">
        <f>N7+N24+N38+N51+N57</f>
        <v>3933</v>
      </c>
      <c r="O63" s="21">
        <f>O7+O24+O38+O51+O57</f>
        <v>20.47</v>
      </c>
      <c r="P63" s="21">
        <f>P7+P24+P38++P51+P57+P62</f>
        <v>8.5625</v>
      </c>
      <c r="Q63" s="21">
        <f>Q7+Q24+Q38+Q51+Q57</f>
        <v>772</v>
      </c>
      <c r="R63" s="21">
        <f>R7+R24+R38+R51+R57</f>
        <v>1.9300000000000002</v>
      </c>
      <c r="S63" s="21">
        <f>S7+S24+S38+S51+S57</f>
        <v>260</v>
      </c>
      <c r="T63" s="21">
        <f>T7+T24+T38+T51+T57</f>
        <v>1.33</v>
      </c>
      <c r="U63" s="21">
        <f>U7+U24+U38+U51+U57</f>
        <v>701</v>
      </c>
      <c r="V63" s="21">
        <f>V7+V24+V38+V51+V57</f>
        <v>5.302499999999999</v>
      </c>
      <c r="W63" s="21">
        <f>W7+W24+W38+W51+W57</f>
        <v>0</v>
      </c>
      <c r="X63" s="21">
        <f>X7+X24+X38+X51+X57</f>
        <v>8492.82</v>
      </c>
      <c r="Y63" s="21">
        <f>Y7+Y24+Y38+Y51+Y57+Y62</f>
        <v>26.31846</v>
      </c>
      <c r="Z63" s="21">
        <f>Z7+Z24+Z38+Z51+Z57</f>
        <v>0</v>
      </c>
      <c r="AA63" s="21">
        <f>AA7+AA24+AA38+AA51+AA57</f>
        <v>1965.3</v>
      </c>
      <c r="AB63" s="21">
        <f>AB7+AB24+AB38+AB51+AB57+AB62</f>
        <v>10.460899999999999</v>
      </c>
      <c r="AC63" s="21">
        <f>AC7+AC24+AC38+AC51+AC57</f>
        <v>0</v>
      </c>
      <c r="AD63" s="21">
        <f>AD7+AD24+AD38+AD51+AD57+AD62</f>
        <v>86.93835999999999</v>
      </c>
      <c r="AE63" s="21"/>
      <c r="AF63" s="62"/>
    </row>
  </sheetData>
  <mergeCells count="19">
    <mergeCell ref="A1:AE1"/>
    <mergeCell ref="B2:AE2"/>
    <mergeCell ref="C3:V3"/>
    <mergeCell ref="W3:Y3"/>
    <mergeCell ref="Z3:AB3"/>
    <mergeCell ref="D4:H4"/>
    <mergeCell ref="I4:O4"/>
    <mergeCell ref="P4:V4"/>
    <mergeCell ref="A3:A5"/>
    <mergeCell ref="B3:B5"/>
    <mergeCell ref="C4:C5"/>
    <mergeCell ref="W4:W5"/>
    <mergeCell ref="X4:X5"/>
    <mergeCell ref="Y4:Y5"/>
    <mergeCell ref="Z4:Z5"/>
    <mergeCell ref="AA4:AA5"/>
    <mergeCell ref="AB4:AB5"/>
    <mergeCell ref="AC3:AC5"/>
    <mergeCell ref="AD3:AD5"/>
  </mergeCells>
  <phoneticPr fontId="0" type="noConversion"/>
  <pageMargins left="0.7513888708249791" right="0.511805560645156" top="0.7479166421364611" bottom="0.432638906118438" header="0.4722222099154015" footer="0.35416666916974887"/>
  <pageSetup paperSize="9" orientation="landscape" fitToHeight="0"/>
  <rowBreaks count="4" manualBreakCount="4">
    <brk id="15" max="16383" man="1"/>
    <brk id="24" max="16383" man="1"/>
    <brk id="63" max="16383" man="1"/>
    <brk id="66" max="16383" man="1"/>
  </rowBreaks>
  <colBreaks count="1" manualBreakCount="1">
    <brk id="31" max="1048575" man="1"/>
  </colBreaks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10</TotalTime>
  <Application>Yozo_Office9.0.7057.191ZH.S1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mzj</cp:lastModifiedBy>
  <cp:revision>4</cp:revision>
  <cp:lastPrinted>2022-07-07T09:44:00Z</cp:lastPrinted>
  <dcterms:created xsi:type="dcterms:W3CDTF">2020-10-10T18:39:00Z</dcterms:created>
  <dcterms:modified xsi:type="dcterms:W3CDTF">2026-03-12T03:14:10Z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2052-11.8.2.1123</vt:lpwstr>
  </property>
  <property fmtid="{D5CDD505-2E9C-101B-9397-08002B2CF9AE}" pid="3" name="ICV">
    <vt:lpwstr>B1C9CB8C9FE9D398744B0D653270A5C5</vt:lpwstr>
  </property>
</Properties>
</file>