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3325" windowHeight="9840" activeTab="3"/>
  </bookViews>
  <sheets>
    <sheet name="第一批已下达" sheetId="1" r:id="rId1"/>
    <sheet name="第二批本次下达（省原表）" sheetId="3" state="hidden" r:id="rId2"/>
    <sheet name="第二批本次下达（市）" sheetId="5" r:id="rId3"/>
    <sheet name="全年合计" sheetId="11" r:id="rId4"/>
    <sheet name="公用经费测算" sheetId="4" state="hidden" r:id="rId5"/>
  </sheets>
  <calcPr calcId="114210"/>
</workbook>
</file>

<file path=xl/calcChain.xml><?xml version="1.0" encoding="utf-8"?>
<calcChain xmlns="http://schemas.openxmlformats.org/spreadsheetml/2006/main">
  <c r="Y17" i="4"/>
  <c r="X17"/>
  <c r="W17"/>
  <c r="U17"/>
  <c r="T17"/>
  <c r="R17"/>
  <c r="Q17"/>
  <c r="P17"/>
  <c r="O17"/>
  <c r="N17"/>
  <c r="M17"/>
  <c r="L17"/>
  <c r="J17"/>
  <c r="I17"/>
  <c r="H17"/>
  <c r="E17"/>
  <c r="Y16"/>
  <c r="X16"/>
  <c r="W16"/>
  <c r="U16"/>
  <c r="T16"/>
  <c r="R16"/>
  <c r="Q16"/>
  <c r="P16"/>
  <c r="O16"/>
  <c r="N16"/>
  <c r="M16"/>
  <c r="L16"/>
  <c r="J16"/>
  <c r="I16"/>
  <c r="H16"/>
  <c r="E16"/>
  <c r="Y15"/>
  <c r="X15"/>
  <c r="W15"/>
  <c r="U15"/>
  <c r="T15"/>
  <c r="R15"/>
  <c r="Q15"/>
  <c r="P15"/>
  <c r="O15"/>
  <c r="N15"/>
  <c r="M15"/>
  <c r="L15"/>
  <c r="J15"/>
  <c r="I15"/>
  <c r="H15"/>
  <c r="E15"/>
  <c r="Y14"/>
  <c r="X14"/>
  <c r="W14"/>
  <c r="U14"/>
  <c r="T14"/>
  <c r="R14"/>
  <c r="Q14"/>
  <c r="P14"/>
  <c r="O14"/>
  <c r="N14"/>
  <c r="M14"/>
  <c r="L14"/>
  <c r="J14"/>
  <c r="I14"/>
  <c r="H14"/>
  <c r="E14"/>
  <c r="Y13"/>
  <c r="X13"/>
  <c r="W13"/>
  <c r="U13"/>
  <c r="T13"/>
  <c r="R13"/>
  <c r="Q13"/>
  <c r="P13"/>
  <c r="O13"/>
  <c r="N13"/>
  <c r="M13"/>
  <c r="L13"/>
  <c r="J13"/>
  <c r="I13"/>
  <c r="H13"/>
  <c r="E13"/>
  <c r="Y12"/>
  <c r="X12"/>
  <c r="W12"/>
  <c r="U12"/>
  <c r="T12"/>
  <c r="R12"/>
  <c r="Q12"/>
  <c r="P12"/>
  <c r="O12"/>
  <c r="N12"/>
  <c r="M12"/>
  <c r="L12"/>
  <c r="J12"/>
  <c r="I12"/>
  <c r="H12"/>
  <c r="E12"/>
  <c r="Y11"/>
  <c r="X11"/>
  <c r="W11"/>
  <c r="U11"/>
  <c r="T11"/>
  <c r="R11"/>
  <c r="Q11"/>
  <c r="P11"/>
  <c r="O11"/>
  <c r="N11"/>
  <c r="M11"/>
  <c r="L11"/>
  <c r="J11"/>
  <c r="I11"/>
  <c r="H11"/>
  <c r="E11"/>
  <c r="Y10"/>
  <c r="X10"/>
  <c r="W10"/>
  <c r="U10"/>
  <c r="T10"/>
  <c r="R10"/>
  <c r="Q10"/>
  <c r="P10"/>
  <c r="O10"/>
  <c r="N10"/>
  <c r="M10"/>
  <c r="L10"/>
  <c r="J10"/>
  <c r="I10"/>
  <c r="H10"/>
  <c r="E10"/>
  <c r="Y9"/>
  <c r="X9"/>
  <c r="W9"/>
  <c r="U9"/>
  <c r="T9"/>
  <c r="R9"/>
  <c r="Q9"/>
  <c r="P9"/>
  <c r="O9"/>
  <c r="N9"/>
  <c r="M9"/>
  <c r="L9"/>
  <c r="J9"/>
  <c r="I9"/>
  <c r="H9"/>
  <c r="E9"/>
  <c r="Y8"/>
  <c r="X8"/>
  <c r="W8"/>
  <c r="U8"/>
  <c r="T8"/>
  <c r="R8"/>
  <c r="Q8"/>
  <c r="P8"/>
  <c r="O8"/>
  <c r="N8"/>
  <c r="M8"/>
  <c r="L8"/>
  <c r="J8"/>
  <c r="I8"/>
  <c r="H8"/>
  <c r="E8"/>
  <c r="Y7"/>
  <c r="X7"/>
  <c r="W7"/>
  <c r="U7"/>
  <c r="T7"/>
  <c r="R7"/>
  <c r="Q7"/>
  <c r="P7"/>
  <c r="O7"/>
  <c r="N7"/>
  <c r="M7"/>
  <c r="L7"/>
  <c r="J7"/>
  <c r="I7"/>
  <c r="H7"/>
  <c r="E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V30" i="11"/>
  <c r="Q30"/>
  <c r="N30"/>
  <c r="H30"/>
  <c r="G30"/>
  <c r="F30"/>
  <c r="E30"/>
  <c r="D30"/>
  <c r="C30"/>
  <c r="B30"/>
  <c r="V29"/>
  <c r="Q29"/>
  <c r="N29"/>
  <c r="H29"/>
  <c r="G29"/>
  <c r="F29"/>
  <c r="E29"/>
  <c r="D29"/>
  <c r="C29"/>
  <c r="B29"/>
  <c r="V28"/>
  <c r="Q28"/>
  <c r="N28"/>
  <c r="H28"/>
  <c r="G28"/>
  <c r="F28"/>
  <c r="E28"/>
  <c r="D28"/>
  <c r="C28"/>
  <c r="B28"/>
  <c r="V27"/>
  <c r="Q27"/>
  <c r="N27"/>
  <c r="H27"/>
  <c r="G27"/>
  <c r="F27"/>
  <c r="E27"/>
  <c r="D27"/>
  <c r="C27"/>
  <c r="B27"/>
  <c r="V26"/>
  <c r="Q26"/>
  <c r="N26"/>
  <c r="H26"/>
  <c r="G26"/>
  <c r="F26"/>
  <c r="E26"/>
  <c r="D26"/>
  <c r="C26"/>
  <c r="B26"/>
  <c r="V25"/>
  <c r="Q25"/>
  <c r="N25"/>
  <c r="H25"/>
  <c r="G25"/>
  <c r="F25"/>
  <c r="E25"/>
  <c r="D25"/>
  <c r="C25"/>
  <c r="B25"/>
  <c r="V24"/>
  <c r="Q24"/>
  <c r="N24"/>
  <c r="H24"/>
  <c r="G24"/>
  <c r="F24"/>
  <c r="E24"/>
  <c r="D24"/>
  <c r="C24"/>
  <c r="B24"/>
  <c r="V23"/>
  <c r="Q23"/>
  <c r="N23"/>
  <c r="H23"/>
  <c r="G23"/>
  <c r="F23"/>
  <c r="E23"/>
  <c r="D23"/>
  <c r="C23"/>
  <c r="B23"/>
  <c r="V22"/>
  <c r="Q22"/>
  <c r="N22"/>
  <c r="H22"/>
  <c r="G22"/>
  <c r="F22"/>
  <c r="E22"/>
  <c r="D22"/>
  <c r="C22"/>
  <c r="B22"/>
  <c r="V21"/>
  <c r="Q21"/>
  <c r="N21"/>
  <c r="H21"/>
  <c r="G21"/>
  <c r="F21"/>
  <c r="E21"/>
  <c r="D21"/>
  <c r="C21"/>
  <c r="B21"/>
  <c r="X20"/>
  <c r="W20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C20"/>
  <c r="B20"/>
  <c r="Q19"/>
  <c r="N19"/>
  <c r="H19"/>
  <c r="G19"/>
  <c r="F19"/>
  <c r="E19"/>
  <c r="D19"/>
  <c r="C19"/>
  <c r="B19"/>
  <c r="Q18"/>
  <c r="N18"/>
  <c r="H18"/>
  <c r="G18"/>
  <c r="F18"/>
  <c r="E18"/>
  <c r="D18"/>
  <c r="C18"/>
  <c r="B18"/>
  <c r="Q17"/>
  <c r="N17"/>
  <c r="H17"/>
  <c r="G17"/>
  <c r="F17"/>
  <c r="E17"/>
  <c r="D17"/>
  <c r="C17"/>
  <c r="B17"/>
  <c r="Q16"/>
  <c r="N16"/>
  <c r="H16"/>
  <c r="G16"/>
  <c r="F16"/>
  <c r="E16"/>
  <c r="D16"/>
  <c r="C16"/>
  <c r="B16"/>
  <c r="Q15"/>
  <c r="N15"/>
  <c r="H15"/>
  <c r="G15"/>
  <c r="F15"/>
  <c r="E15"/>
  <c r="D15"/>
  <c r="C15"/>
  <c r="B15"/>
  <c r="Q14"/>
  <c r="N14"/>
  <c r="H14"/>
  <c r="G14"/>
  <c r="F14"/>
  <c r="E14"/>
  <c r="D14"/>
  <c r="C14"/>
  <c r="B14"/>
  <c r="Q13"/>
  <c r="N13"/>
  <c r="H13"/>
  <c r="G13"/>
  <c r="F13"/>
  <c r="E13"/>
  <c r="D13"/>
  <c r="C13"/>
  <c r="B13"/>
  <c r="Q12"/>
  <c r="N12"/>
  <c r="H12"/>
  <c r="G12"/>
  <c r="F12"/>
  <c r="E12"/>
  <c r="D12"/>
  <c r="C12"/>
  <c r="B12"/>
  <c r="Q11"/>
  <c r="N11"/>
  <c r="H11"/>
  <c r="G11"/>
  <c r="F11"/>
  <c r="E11"/>
  <c r="D11"/>
  <c r="C11"/>
  <c r="B11"/>
  <c r="Q10"/>
  <c r="N10"/>
  <c r="H10"/>
  <c r="G10"/>
  <c r="F10"/>
  <c r="E10"/>
  <c r="D10"/>
  <c r="C10"/>
  <c r="B10"/>
  <c r="Q9"/>
  <c r="N9"/>
  <c r="H9"/>
  <c r="G9"/>
  <c r="F9"/>
  <c r="E9"/>
  <c r="D9"/>
  <c r="C9"/>
  <c r="B9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V30" i="5"/>
  <c r="Q30"/>
  <c r="N30"/>
  <c r="H30"/>
  <c r="G30"/>
  <c r="F30"/>
  <c r="E30"/>
  <c r="D30"/>
  <c r="C30"/>
  <c r="B30"/>
  <c r="V29"/>
  <c r="Q29"/>
  <c r="N29"/>
  <c r="H29"/>
  <c r="G29"/>
  <c r="F29"/>
  <c r="E29"/>
  <c r="D29"/>
  <c r="C29"/>
  <c r="B29"/>
  <c r="V28"/>
  <c r="Q28"/>
  <c r="N28"/>
  <c r="H28"/>
  <c r="G28"/>
  <c r="F28"/>
  <c r="E28"/>
  <c r="D28"/>
  <c r="C28"/>
  <c r="B28"/>
  <c r="V27"/>
  <c r="Q27"/>
  <c r="N27"/>
  <c r="H27"/>
  <c r="G27"/>
  <c r="F27"/>
  <c r="E27"/>
  <c r="D27"/>
  <c r="C27"/>
  <c r="B27"/>
  <c r="V26"/>
  <c r="Q26"/>
  <c r="N26"/>
  <c r="H26"/>
  <c r="G26"/>
  <c r="F26"/>
  <c r="E26"/>
  <c r="D26"/>
  <c r="C26"/>
  <c r="B26"/>
  <c r="V25"/>
  <c r="Q25"/>
  <c r="N25"/>
  <c r="H25"/>
  <c r="G25"/>
  <c r="F25"/>
  <c r="E25"/>
  <c r="D25"/>
  <c r="C25"/>
  <c r="B25"/>
  <c r="V24"/>
  <c r="Q24"/>
  <c r="N24"/>
  <c r="H24"/>
  <c r="G24"/>
  <c r="F24"/>
  <c r="E24"/>
  <c r="D24"/>
  <c r="C24"/>
  <c r="B24"/>
  <c r="V23"/>
  <c r="Q23"/>
  <c r="N23"/>
  <c r="H23"/>
  <c r="G23"/>
  <c r="F23"/>
  <c r="E23"/>
  <c r="D23"/>
  <c r="C23"/>
  <c r="B23"/>
  <c r="V22"/>
  <c r="Q22"/>
  <c r="N22"/>
  <c r="H22"/>
  <c r="G22"/>
  <c r="F22"/>
  <c r="E22"/>
  <c r="D22"/>
  <c r="C22"/>
  <c r="B22"/>
  <c r="V21"/>
  <c r="Q21"/>
  <c r="N21"/>
  <c r="H21"/>
  <c r="G21"/>
  <c r="F21"/>
  <c r="E21"/>
  <c r="D21"/>
  <c r="C21"/>
  <c r="B21"/>
  <c r="X20"/>
  <c r="W20"/>
  <c r="V20"/>
  <c r="U20"/>
  <c r="T20"/>
  <c r="S20"/>
  <c r="R20"/>
  <c r="Q20"/>
  <c r="P20"/>
  <c r="O20"/>
  <c r="N20"/>
  <c r="M20"/>
  <c r="L20"/>
  <c r="K20"/>
  <c r="J20"/>
  <c r="I20"/>
  <c r="H20"/>
  <c r="F20"/>
  <c r="E20"/>
  <c r="D20"/>
  <c r="C20"/>
  <c r="B20"/>
  <c r="N19"/>
  <c r="H19"/>
  <c r="G19"/>
  <c r="F19"/>
  <c r="E19"/>
  <c r="D19"/>
  <c r="C19"/>
  <c r="B19"/>
  <c r="N18"/>
  <c r="H18"/>
  <c r="G18"/>
  <c r="F18"/>
  <c r="E18"/>
  <c r="D18"/>
  <c r="C18"/>
  <c r="B18"/>
  <c r="N17"/>
  <c r="H17"/>
  <c r="G17"/>
  <c r="F17"/>
  <c r="E17"/>
  <c r="D17"/>
  <c r="C17"/>
  <c r="B17"/>
  <c r="N16"/>
  <c r="H16"/>
  <c r="G16"/>
  <c r="F16"/>
  <c r="E16"/>
  <c r="D16"/>
  <c r="C16"/>
  <c r="B16"/>
  <c r="N15"/>
  <c r="H15"/>
  <c r="G15"/>
  <c r="F15"/>
  <c r="E15"/>
  <c r="D15"/>
  <c r="C15"/>
  <c r="B15"/>
  <c r="N14"/>
  <c r="H14"/>
  <c r="G14"/>
  <c r="F14"/>
  <c r="E14"/>
  <c r="D14"/>
  <c r="C14"/>
  <c r="B14"/>
  <c r="N13"/>
  <c r="H13"/>
  <c r="G13"/>
  <c r="F13"/>
  <c r="E13"/>
  <c r="D13"/>
  <c r="C13"/>
  <c r="B13"/>
  <c r="N12"/>
  <c r="H12"/>
  <c r="G12"/>
  <c r="F12"/>
  <c r="E12"/>
  <c r="D12"/>
  <c r="C12"/>
  <c r="B12"/>
  <c r="N11"/>
  <c r="H11"/>
  <c r="G11"/>
  <c r="F11"/>
  <c r="E11"/>
  <c r="D11"/>
  <c r="C11"/>
  <c r="B11"/>
  <c r="N10"/>
  <c r="H10"/>
  <c r="G10"/>
  <c r="F10"/>
  <c r="E10"/>
  <c r="D10"/>
  <c r="C10"/>
  <c r="B10"/>
  <c r="N9"/>
  <c r="H9"/>
  <c r="G9"/>
  <c r="F9"/>
  <c r="E9"/>
  <c r="D9"/>
  <c r="C9"/>
  <c r="B9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X7"/>
  <c r="W7"/>
  <c r="V7"/>
  <c r="U7"/>
  <c r="T7"/>
  <c r="S7"/>
  <c r="R7"/>
  <c r="Q7"/>
  <c r="P7"/>
  <c r="O7"/>
  <c r="N7"/>
  <c r="M7"/>
  <c r="L7"/>
  <c r="K7"/>
  <c r="J7"/>
  <c r="I7"/>
  <c r="H7"/>
  <c r="F7"/>
  <c r="E7"/>
  <c r="D7"/>
  <c r="C7"/>
  <c r="B7"/>
  <c r="F29" i="1"/>
  <c r="E29"/>
  <c r="D29"/>
  <c r="C29"/>
  <c r="B29"/>
  <c r="F28"/>
  <c r="E28"/>
  <c r="D28"/>
  <c r="C28"/>
  <c r="B28"/>
  <c r="F27"/>
  <c r="E27"/>
  <c r="D27"/>
  <c r="C27"/>
  <c r="B27"/>
  <c r="F26"/>
  <c r="E26"/>
  <c r="D26"/>
  <c r="C26"/>
  <c r="B26"/>
  <c r="F25"/>
  <c r="E25"/>
  <c r="D25"/>
  <c r="C25"/>
  <c r="B25"/>
  <c r="F24"/>
  <c r="E24"/>
  <c r="D24"/>
  <c r="C24"/>
  <c r="B24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S7"/>
  <c r="R7"/>
  <c r="Q7"/>
  <c r="P7"/>
  <c r="O7"/>
  <c r="N7"/>
  <c r="M7"/>
  <c r="L7"/>
  <c r="K7"/>
  <c r="J7"/>
  <c r="I7"/>
  <c r="H7"/>
  <c r="G7"/>
  <c r="F7"/>
  <c r="E7"/>
  <c r="D7"/>
  <c r="C7"/>
  <c r="B7"/>
  <c r="S6"/>
  <c r="R6"/>
  <c r="Q6"/>
  <c r="P6"/>
  <c r="O6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<sst xmlns="http://schemas.openxmlformats.org/spreadsheetml/2006/main" count="276" uniqueCount="110">
  <si>
    <t>单位：万元</t>
  </si>
  <si>
    <t>市、县名称</t>
  </si>
  <si>
    <t>提前下达资金汇总</t>
  </si>
  <si>
    <t>城乡公用经费</t>
  </si>
  <si>
    <t>城乡免费教科书</t>
  </si>
  <si>
    <t>家庭经济困难学生生活补助</t>
  </si>
  <si>
    <t>农村校舍安全保障长效机制</t>
  </si>
  <si>
    <t>合计</t>
  </si>
  <si>
    <t>中央</t>
  </si>
  <si>
    <t>省级</t>
  </si>
  <si>
    <t>市级</t>
  </si>
  <si>
    <t>小计</t>
  </si>
  <si>
    <t>中央资金（焦财预〔2019〕491号）</t>
  </si>
  <si>
    <t>省级资金（焦财预〔2019〕491号）</t>
  </si>
  <si>
    <t>市级资金（焦财预〔2020〕147号县级配套）</t>
  </si>
  <si>
    <t>市级资金（部门预算安排市属学校）</t>
  </si>
  <si>
    <t>总  计</t>
  </si>
  <si>
    <t>　市直学校合计</t>
  </si>
  <si>
    <t>　　焦作市实验小学</t>
  </si>
  <si>
    <t>　　焦作市道清小学</t>
  </si>
  <si>
    <t>　　焦作市云台小学</t>
  </si>
  <si>
    <t>　　焦作龙源湖实验小学</t>
  </si>
  <si>
    <t>　　焦作市实验中学</t>
  </si>
  <si>
    <t>　　焦作市第二十三中学</t>
  </si>
  <si>
    <t>　　焦作市人民中学</t>
  </si>
  <si>
    <t>　　焦作市道清中学</t>
  </si>
  <si>
    <t>　　焦作市光明中学</t>
  </si>
  <si>
    <t>　　焦作市体育运动学校</t>
  </si>
  <si>
    <t>　　焦作市特殊教育学校</t>
  </si>
  <si>
    <t>　县（市）区合计</t>
  </si>
  <si>
    <t>　　解放区</t>
  </si>
  <si>
    <t>　　中站区</t>
  </si>
  <si>
    <t>　　马村区</t>
  </si>
  <si>
    <t>　　山阳区</t>
  </si>
  <si>
    <t>　　示范区</t>
  </si>
  <si>
    <t>　　修武县</t>
  </si>
  <si>
    <t>　　博爱县</t>
  </si>
  <si>
    <t>　　武陟县</t>
  </si>
  <si>
    <t>　　沁阳市</t>
  </si>
  <si>
    <t>　　孟州市</t>
  </si>
  <si>
    <t>2020年第二批城乡义务教育经费保障机制本次下达资金分县区汇总表</t>
  </si>
  <si>
    <t>市县名称</t>
  </si>
  <si>
    <t>本次下达资金汇总</t>
  </si>
  <si>
    <t>城乡免教科书</t>
  </si>
  <si>
    <t>省属和农村校舍维修</t>
  </si>
  <si>
    <t>金额</t>
  </si>
  <si>
    <t>其中：直达
资金（另
文下达）</t>
  </si>
  <si>
    <t xml:space="preserve">  焦作市</t>
  </si>
  <si>
    <t xml:space="preserve">    解放区</t>
  </si>
  <si>
    <t xml:space="preserve">    中站区</t>
  </si>
  <si>
    <t xml:space="preserve">    马村区</t>
  </si>
  <si>
    <t xml:space="preserve">    山阳区</t>
  </si>
  <si>
    <t xml:space="preserve">    修武县</t>
  </si>
  <si>
    <t xml:space="preserve">    博爱县</t>
  </si>
  <si>
    <t xml:space="preserve">    武陟县</t>
  </si>
  <si>
    <t xml:space="preserve">    沁阳市</t>
  </si>
  <si>
    <t xml:space="preserve">    孟州市</t>
  </si>
  <si>
    <t>焦作市</t>
  </si>
  <si>
    <t xml:space="preserve">  市直学校合计</t>
  </si>
  <si>
    <t xml:space="preserve">    焦作市实验小学</t>
  </si>
  <si>
    <t xml:space="preserve">    焦作市道清小学</t>
  </si>
  <si>
    <t xml:space="preserve">    焦作市云台小学</t>
  </si>
  <si>
    <t xml:space="preserve">    焦作龙源湖实验小学</t>
  </si>
  <si>
    <t xml:space="preserve">    焦作市实验中学</t>
  </si>
  <si>
    <t xml:space="preserve">    焦作市第二十三中学</t>
  </si>
  <si>
    <t xml:space="preserve">    焦作市人民中学</t>
  </si>
  <si>
    <t xml:space="preserve">    焦作市道清中学</t>
  </si>
  <si>
    <t xml:space="preserve">    焦作市光明中学</t>
  </si>
  <si>
    <t xml:space="preserve">    焦作市体育运动学校</t>
  </si>
  <si>
    <t xml:space="preserve">    焦作市特殊教育学校</t>
  </si>
  <si>
    <t xml:space="preserve">  县（市）区合计</t>
  </si>
  <si>
    <t xml:space="preserve">    示范区</t>
  </si>
  <si>
    <t>资金汇总</t>
  </si>
  <si>
    <t>说明：市级应负担城乡公用经费5935.2万元（省、市负担比例相同）=本次下达市级负担资金（第二批）1582.6万元+焦财预（2020）147号市级负担资金4153.5万元（第一批下达资金市级应负担县区资金）+年初部门预算下达市属学校市级负担资金199.1万元（第一批下达资金市级应负担市属学校资金）。</t>
  </si>
  <si>
    <t>教科文科2020年市直学校公用经费部门预算计划表</t>
  </si>
  <si>
    <t>第一批已下达</t>
  </si>
  <si>
    <t>第二批应下达</t>
  </si>
  <si>
    <t>总计</t>
  </si>
  <si>
    <t>单位</t>
  </si>
  <si>
    <t>在校生</t>
  </si>
  <si>
    <t>年生均经费标准</t>
  </si>
  <si>
    <t>全年公用经费</t>
  </si>
  <si>
    <t>其中</t>
  </si>
  <si>
    <t>其中：</t>
  </si>
  <si>
    <t>年生均经费</t>
  </si>
  <si>
    <t>年其他经费（住宿费、残疾学生随班就读送教上门）</t>
  </si>
  <si>
    <t>中央负担</t>
  </si>
  <si>
    <t>省级负担</t>
  </si>
  <si>
    <t>市级负担</t>
  </si>
  <si>
    <t>山阳</t>
  </si>
  <si>
    <t>实验小学</t>
  </si>
  <si>
    <t>解放</t>
  </si>
  <si>
    <t>道清小学</t>
  </si>
  <si>
    <t>修武</t>
  </si>
  <si>
    <t>云台小学</t>
  </si>
  <si>
    <t>龙源湖实验小学</t>
  </si>
  <si>
    <t>实验中学</t>
  </si>
  <si>
    <t>二十三中</t>
  </si>
  <si>
    <t>人民中学</t>
  </si>
  <si>
    <t>道清中学</t>
  </si>
  <si>
    <t>光明中学</t>
  </si>
  <si>
    <t>体校（义务教育）</t>
  </si>
  <si>
    <t>中站</t>
  </si>
  <si>
    <t>特教学校</t>
  </si>
  <si>
    <r>
      <t xml:space="preserve">附件1 </t>
    </r>
    <r>
      <rPr>
        <sz val="14"/>
        <color indexed="8"/>
        <rFont val="仿宋"/>
        <family val="3"/>
        <charset val="134"/>
      </rPr>
      <t xml:space="preserve">                            </t>
    </r>
    <phoneticPr fontId="11" type="noConversion"/>
  </si>
  <si>
    <t xml:space="preserve"> 提前下达2020年城乡义务教育经费保障机制改革中央、省级、市级资金预算表</t>
    <phoneticPr fontId="11" type="noConversion"/>
  </si>
  <si>
    <t xml:space="preserve">  附件2                                 </t>
    <phoneticPr fontId="11" type="noConversion"/>
  </si>
  <si>
    <t>2020年第二批城乡义务教育经费保障机制本次下达资金分县区汇总表</t>
    <phoneticPr fontId="11" type="noConversion"/>
  </si>
  <si>
    <r>
      <rPr>
        <sz val="16"/>
        <color indexed="8"/>
        <rFont val="黑体"/>
        <family val="3"/>
        <charset val="134"/>
      </rPr>
      <t xml:space="preserve">附件3 </t>
    </r>
    <r>
      <rPr>
        <sz val="14"/>
        <color indexed="8"/>
        <rFont val="Microsoft YaHei Mono"/>
        <charset val="134"/>
      </rPr>
      <t xml:space="preserve">                                             </t>
    </r>
    <phoneticPr fontId="11" type="noConversion"/>
  </si>
  <si>
    <t xml:space="preserve">   2020年城乡义务教育经费保障机制全年资金分县区汇总表</t>
  </si>
</sst>
</file>

<file path=xl/styles.xml><?xml version="1.0" encoding="utf-8"?>
<styleSheet xmlns="http://schemas.openxmlformats.org/spreadsheetml/2006/main">
  <numFmts count="4">
    <numFmt numFmtId="176" formatCode="0.00_ ;[Red]\-0.00\ "/>
    <numFmt numFmtId="177" formatCode="0.00_);[Red]\(0.00\)"/>
    <numFmt numFmtId="178" formatCode="0_);[Red]\(0\)"/>
    <numFmt numFmtId="179" formatCode="#,##0.0_ ;[Red]\-#,##0.0\ "/>
  </numFmts>
  <fonts count="16">
    <font>
      <sz val="11"/>
      <color theme="1"/>
      <name val="Microsoft YaHei Mono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8"/>
      <name val="Microsoft YaHei Mono"/>
      <charset val="134"/>
    </font>
    <font>
      <sz val="14"/>
      <color indexed="8"/>
      <name val="仿宋_GB2312"/>
      <family val="3"/>
      <charset val="134"/>
    </font>
    <font>
      <sz val="14"/>
      <color indexed="8"/>
      <name val="Microsoft YaHei Mono"/>
      <charset val="134"/>
    </font>
    <font>
      <sz val="9"/>
      <color indexed="8"/>
      <name val="仿宋"/>
      <family val="3"/>
      <charset val="134"/>
    </font>
    <font>
      <sz val="14"/>
      <color indexed="8"/>
      <name val="仿宋"/>
      <family val="3"/>
      <charset val="134"/>
    </font>
    <font>
      <sz val="9"/>
      <name val="Microsoft YaHei Mono"/>
      <charset val="134"/>
    </font>
    <font>
      <sz val="16"/>
      <color indexed="8"/>
      <name val="黑体"/>
      <family val="3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9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78" fontId="4" fillId="0" borderId="3" xfId="1" applyNumberFormat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177" fontId="4" fillId="0" borderId="8" xfId="1" applyNumberFormat="1" applyFont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77" fontId="4" fillId="2" borderId="9" xfId="1" applyNumberFormat="1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7" fontId="5" fillId="2" borderId="9" xfId="1" applyNumberFormat="1" applyFont="1" applyFill="1" applyBorder="1" applyAlignment="1">
      <alignment horizontal="center" vertical="center"/>
    </xf>
    <xf numFmtId="177" fontId="5" fillId="2" borderId="10" xfId="1" applyNumberFormat="1" applyFont="1" applyFill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176" fontId="4" fillId="3" borderId="8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176" fontId="5" fillId="3" borderId="4" xfId="1" applyNumberFormat="1" applyFont="1" applyFill="1" applyBorder="1" applyAlignment="1">
      <alignment horizontal="center" vertical="center"/>
    </xf>
    <xf numFmtId="176" fontId="5" fillId="3" borderId="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40" fontId="6" fillId="0" borderId="5" xfId="0" applyNumberFormat="1" applyFont="1" applyBorder="1">
      <alignment vertical="center"/>
    </xf>
    <xf numFmtId="0" fontId="6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49" fontId="9" fillId="0" borderId="5" xfId="0" applyNumberFormat="1" applyFont="1" applyBorder="1">
      <alignment vertical="center"/>
    </xf>
    <xf numFmtId="0" fontId="9" fillId="0" borderId="5" xfId="0" applyFont="1" applyFill="1" applyBorder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0" fontId="6" fillId="0" borderId="5" xfId="0" applyNumberFormat="1" applyFon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40" fontId="11" fillId="0" borderId="5" xfId="0" applyNumberFormat="1" applyFont="1" applyBorder="1">
      <alignment vertical="center"/>
    </xf>
    <xf numFmtId="179" fontId="15" fillId="0" borderId="5" xfId="0" applyNumberFormat="1" applyFont="1" applyBorder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workbookViewId="0">
      <selection sqref="A1:IV1"/>
    </sheetView>
  </sheetViews>
  <sheetFormatPr defaultRowHeight="18" customHeight="1"/>
  <cols>
    <col min="1" max="1" width="20.625" style="35" customWidth="1"/>
    <col min="2" max="5" width="7.75" style="35" customWidth="1"/>
    <col min="6" max="6" width="7.75" style="44" customWidth="1"/>
    <col min="7" max="8" width="10.125" style="35" customWidth="1"/>
    <col min="9" max="9" width="11.5" style="35" customWidth="1"/>
    <col min="10" max="10" width="9.75" style="35" customWidth="1"/>
    <col min="11" max="19" width="7.75" style="35" customWidth="1"/>
    <col min="20" max="16384" width="9" style="35"/>
  </cols>
  <sheetData>
    <row r="1" spans="1:19" s="64" customFormat="1" ht="18" customHeight="1">
      <c r="A1" s="63" t="s">
        <v>104</v>
      </c>
    </row>
    <row r="2" spans="1:19" s="54" customFormat="1" ht="28.5" customHeight="1">
      <c r="A2" s="71" t="s">
        <v>105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18" customHeight="1">
      <c r="A3" s="45"/>
      <c r="B3" s="45"/>
      <c r="C3" s="45"/>
      <c r="D3" s="45"/>
      <c r="E3" s="45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 t="s">
        <v>0</v>
      </c>
    </row>
    <row r="4" spans="1:19" s="34" customFormat="1" ht="18" customHeight="1">
      <c r="A4" s="70" t="s">
        <v>1</v>
      </c>
      <c r="B4" s="65" t="s">
        <v>2</v>
      </c>
      <c r="C4" s="66"/>
      <c r="D4" s="66"/>
      <c r="E4" s="67"/>
      <c r="F4" s="68" t="s">
        <v>3</v>
      </c>
      <c r="G4" s="69"/>
      <c r="H4" s="69"/>
      <c r="I4" s="69"/>
      <c r="J4" s="69"/>
      <c r="K4" s="70" t="s">
        <v>4</v>
      </c>
      <c r="L4" s="70"/>
      <c r="M4" s="70"/>
      <c r="N4" s="70" t="s">
        <v>5</v>
      </c>
      <c r="O4" s="70"/>
      <c r="P4" s="70"/>
      <c r="Q4" s="70" t="s">
        <v>6</v>
      </c>
      <c r="R4" s="70"/>
      <c r="S4" s="70"/>
    </row>
    <row r="5" spans="1:19" s="34" customFormat="1" ht="46.5" customHeight="1">
      <c r="A5" s="70"/>
      <c r="B5" s="47" t="s">
        <v>7</v>
      </c>
      <c r="C5" s="47" t="s">
        <v>8</v>
      </c>
      <c r="D5" s="47" t="s">
        <v>9</v>
      </c>
      <c r="E5" s="47" t="s">
        <v>10</v>
      </c>
      <c r="F5" s="48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47" t="s">
        <v>11</v>
      </c>
      <c r="L5" s="47" t="s">
        <v>8</v>
      </c>
      <c r="M5" s="47" t="s">
        <v>9</v>
      </c>
      <c r="N5" s="47" t="s">
        <v>11</v>
      </c>
      <c r="O5" s="47" t="s">
        <v>8</v>
      </c>
      <c r="P5" s="47" t="s">
        <v>9</v>
      </c>
      <c r="Q5" s="47" t="s">
        <v>11</v>
      </c>
      <c r="R5" s="47" t="s">
        <v>8</v>
      </c>
      <c r="S5" s="47" t="s">
        <v>9</v>
      </c>
    </row>
    <row r="6" spans="1:19" ht="18" customHeight="1">
      <c r="A6" s="50" t="s">
        <v>16</v>
      </c>
      <c r="B6" s="50">
        <f>B7+B19</f>
        <v>35261.4</v>
      </c>
      <c r="C6" s="50">
        <f t="shared" ref="C6:S6" si="0">C7+C19</f>
        <v>25297.1</v>
      </c>
      <c r="D6" s="50">
        <f t="shared" si="0"/>
        <v>5611.7</v>
      </c>
      <c r="E6" s="50">
        <f t="shared" si="0"/>
        <v>4352.6000000000004</v>
      </c>
      <c r="F6" s="50">
        <f t="shared" si="0"/>
        <v>25025.7</v>
      </c>
      <c r="G6" s="50">
        <f t="shared" si="0"/>
        <v>16320.5</v>
      </c>
      <c r="H6" s="50">
        <f t="shared" si="0"/>
        <v>4352.6000000000004</v>
      </c>
      <c r="I6" s="50">
        <f t="shared" si="0"/>
        <v>4153.5</v>
      </c>
      <c r="J6" s="50">
        <f t="shared" si="0"/>
        <v>199.1</v>
      </c>
      <c r="K6" s="50">
        <f t="shared" si="0"/>
        <v>3831</v>
      </c>
      <c r="L6" s="50">
        <f t="shared" si="0"/>
        <v>3420</v>
      </c>
      <c r="M6" s="50">
        <f t="shared" si="0"/>
        <v>411</v>
      </c>
      <c r="N6" s="50">
        <f t="shared" si="0"/>
        <v>2771.7</v>
      </c>
      <c r="O6" s="50">
        <f t="shared" si="0"/>
        <v>1923.6</v>
      </c>
      <c r="P6" s="50">
        <f t="shared" si="0"/>
        <v>848.1</v>
      </c>
      <c r="Q6" s="50">
        <f t="shared" si="0"/>
        <v>3633</v>
      </c>
      <c r="R6" s="50">
        <f t="shared" si="0"/>
        <v>3633</v>
      </c>
      <c r="S6" s="50">
        <f t="shared" si="0"/>
        <v>0</v>
      </c>
    </row>
    <row r="7" spans="1:19" ht="18" customHeight="1">
      <c r="A7" s="51" t="s">
        <v>17</v>
      </c>
      <c r="B7" s="50">
        <f>SUM(B8:B18)</f>
        <v>1193.3</v>
      </c>
      <c r="C7" s="50">
        <f t="shared" ref="C7:S7" si="1">SUM(C8:C18)</f>
        <v>769.6</v>
      </c>
      <c r="D7" s="50">
        <f t="shared" si="1"/>
        <v>224.6</v>
      </c>
      <c r="E7" s="50">
        <f t="shared" si="1"/>
        <v>199.1</v>
      </c>
      <c r="F7" s="50">
        <f t="shared" si="1"/>
        <v>995.5</v>
      </c>
      <c r="G7" s="50">
        <f t="shared" si="1"/>
        <v>597.29999999999995</v>
      </c>
      <c r="H7" s="50">
        <f t="shared" si="1"/>
        <v>199.1</v>
      </c>
      <c r="I7" s="50">
        <f t="shared" si="1"/>
        <v>0</v>
      </c>
      <c r="J7" s="50">
        <f t="shared" si="1"/>
        <v>199.1</v>
      </c>
      <c r="K7" s="50">
        <f t="shared" si="1"/>
        <v>172.9</v>
      </c>
      <c r="L7" s="50">
        <f t="shared" si="1"/>
        <v>155.5</v>
      </c>
      <c r="M7" s="50">
        <f t="shared" si="1"/>
        <v>17.399999999999999</v>
      </c>
      <c r="N7" s="50">
        <f t="shared" si="1"/>
        <v>24.9</v>
      </c>
      <c r="O7" s="50">
        <f t="shared" si="1"/>
        <v>16.8</v>
      </c>
      <c r="P7" s="50">
        <f t="shared" si="1"/>
        <v>8.1</v>
      </c>
      <c r="Q7" s="50">
        <f t="shared" si="1"/>
        <v>0</v>
      </c>
      <c r="R7" s="50">
        <f t="shared" si="1"/>
        <v>0</v>
      </c>
      <c r="S7" s="50">
        <f t="shared" si="1"/>
        <v>0</v>
      </c>
    </row>
    <row r="8" spans="1:19" ht="18" customHeight="1">
      <c r="A8" s="51" t="s">
        <v>18</v>
      </c>
      <c r="B8" s="50">
        <f>SUM(C8:E8)</f>
        <v>193.84</v>
      </c>
      <c r="C8" s="50">
        <f>G8+L8+O8+R8</f>
        <v>122.5</v>
      </c>
      <c r="D8" s="50">
        <f>H8+M8+P8+S8</f>
        <v>37.869999999999997</v>
      </c>
      <c r="E8" s="50">
        <f>I8+J8</f>
        <v>33.47</v>
      </c>
      <c r="F8" s="52">
        <f>SUM(G8:J8)</f>
        <v>167.34</v>
      </c>
      <c r="G8" s="50">
        <v>100.4</v>
      </c>
      <c r="H8" s="50">
        <v>33.47</v>
      </c>
      <c r="I8" s="50"/>
      <c r="J8" s="50">
        <v>33.47</v>
      </c>
      <c r="K8" s="50">
        <v>25</v>
      </c>
      <c r="L8" s="50">
        <v>21.1</v>
      </c>
      <c r="M8" s="50">
        <v>3.9</v>
      </c>
      <c r="N8" s="50">
        <v>1.5</v>
      </c>
      <c r="O8" s="50">
        <v>1</v>
      </c>
      <c r="P8" s="50">
        <v>0.5</v>
      </c>
      <c r="Q8" s="50"/>
      <c r="R8" s="50"/>
      <c r="S8" s="50"/>
    </row>
    <row r="9" spans="1:19" ht="18" customHeight="1">
      <c r="A9" s="51" t="s">
        <v>19</v>
      </c>
      <c r="B9" s="50">
        <f t="shared" ref="B9:B29" si="2">SUM(C9:E9)</f>
        <v>76.58</v>
      </c>
      <c r="C9" s="50">
        <f t="shared" ref="C9:C29" si="3">G9+L9+O9+R9</f>
        <v>48.4</v>
      </c>
      <c r="D9" s="50">
        <f t="shared" ref="D9:D29" si="4">H9+M9+P9+S9</f>
        <v>14.99</v>
      </c>
      <c r="E9" s="50">
        <f t="shared" ref="E9:E29" si="5">I9+J9</f>
        <v>13.19</v>
      </c>
      <c r="F9" s="52">
        <f t="shared" ref="F9:F29" si="6">SUM(G9:J9)</f>
        <v>65.98</v>
      </c>
      <c r="G9" s="50">
        <v>39.6</v>
      </c>
      <c r="H9" s="50">
        <v>13.19</v>
      </c>
      <c r="I9" s="50"/>
      <c r="J9" s="50">
        <v>13.19</v>
      </c>
      <c r="K9" s="50">
        <v>9.8000000000000007</v>
      </c>
      <c r="L9" s="50">
        <v>8.3000000000000007</v>
      </c>
      <c r="M9" s="50">
        <v>1.5</v>
      </c>
      <c r="N9" s="50">
        <v>0.8</v>
      </c>
      <c r="O9" s="50">
        <v>0.5</v>
      </c>
      <c r="P9" s="50">
        <v>0.3</v>
      </c>
      <c r="Q9" s="50"/>
      <c r="R9" s="50"/>
      <c r="S9" s="50"/>
    </row>
    <row r="10" spans="1:19" ht="18" customHeight="1">
      <c r="A10" s="51" t="s">
        <v>20</v>
      </c>
      <c r="B10" s="50">
        <f t="shared" si="2"/>
        <v>37.9</v>
      </c>
      <c r="C10" s="50">
        <f t="shared" si="3"/>
        <v>24</v>
      </c>
      <c r="D10" s="50">
        <f t="shared" si="4"/>
        <v>7.35</v>
      </c>
      <c r="E10" s="50">
        <f t="shared" si="5"/>
        <v>6.55</v>
      </c>
      <c r="F10" s="52">
        <f t="shared" si="6"/>
        <v>32.799999999999997</v>
      </c>
      <c r="G10" s="50">
        <v>19.7</v>
      </c>
      <c r="H10" s="50">
        <v>6.55</v>
      </c>
      <c r="I10" s="50"/>
      <c r="J10" s="50">
        <v>6.55</v>
      </c>
      <c r="K10" s="50">
        <v>5</v>
      </c>
      <c r="L10" s="50">
        <v>4.2</v>
      </c>
      <c r="M10" s="50">
        <v>0.8</v>
      </c>
      <c r="N10" s="50">
        <v>0.1</v>
      </c>
      <c r="O10" s="50">
        <v>0.1</v>
      </c>
      <c r="P10" s="50"/>
      <c r="Q10" s="50"/>
      <c r="R10" s="50"/>
      <c r="S10" s="50"/>
    </row>
    <row r="11" spans="1:19" ht="18" customHeight="1">
      <c r="A11" s="51" t="s">
        <v>21</v>
      </c>
      <c r="B11" s="50">
        <f t="shared" si="2"/>
        <v>88.3</v>
      </c>
      <c r="C11" s="50">
        <f t="shared" si="3"/>
        <v>55.4</v>
      </c>
      <c r="D11" s="50">
        <f t="shared" si="4"/>
        <v>17.25</v>
      </c>
      <c r="E11" s="50">
        <f t="shared" si="5"/>
        <v>15.65</v>
      </c>
      <c r="F11" s="52">
        <f t="shared" si="6"/>
        <v>78.3</v>
      </c>
      <c r="G11" s="50">
        <v>47</v>
      </c>
      <c r="H11" s="50">
        <v>15.65</v>
      </c>
      <c r="I11" s="50"/>
      <c r="J11" s="50">
        <v>15.65</v>
      </c>
      <c r="K11" s="50">
        <v>9.6</v>
      </c>
      <c r="L11" s="50">
        <v>8.1</v>
      </c>
      <c r="M11" s="50">
        <v>1.5</v>
      </c>
      <c r="N11" s="50">
        <v>0.4</v>
      </c>
      <c r="O11" s="50">
        <v>0.3</v>
      </c>
      <c r="P11" s="50">
        <v>0.1</v>
      </c>
      <c r="Q11" s="50"/>
      <c r="R11" s="50"/>
      <c r="S11" s="50"/>
    </row>
    <row r="12" spans="1:19" ht="18" customHeight="1">
      <c r="A12" s="51" t="s">
        <v>22</v>
      </c>
      <c r="B12" s="50">
        <f t="shared" si="2"/>
        <v>324.42</v>
      </c>
      <c r="C12" s="50">
        <f t="shared" si="3"/>
        <v>213.6</v>
      </c>
      <c r="D12" s="50">
        <f t="shared" si="4"/>
        <v>58.81</v>
      </c>
      <c r="E12" s="50">
        <f t="shared" si="5"/>
        <v>52.01</v>
      </c>
      <c r="F12" s="52">
        <f t="shared" si="6"/>
        <v>260.02</v>
      </c>
      <c r="G12" s="50">
        <v>156</v>
      </c>
      <c r="H12" s="50">
        <v>52.01</v>
      </c>
      <c r="I12" s="50"/>
      <c r="J12" s="50">
        <v>52.01</v>
      </c>
      <c r="K12" s="50">
        <v>57.4</v>
      </c>
      <c r="L12" s="50">
        <v>52.9</v>
      </c>
      <c r="M12" s="50">
        <v>4.5</v>
      </c>
      <c r="N12" s="50">
        <v>7</v>
      </c>
      <c r="O12" s="50">
        <v>4.7</v>
      </c>
      <c r="P12" s="50">
        <v>2.2999999999999998</v>
      </c>
      <c r="Q12" s="50"/>
      <c r="R12" s="50"/>
      <c r="S12" s="50"/>
    </row>
    <row r="13" spans="1:19" ht="18" customHeight="1">
      <c r="A13" s="51" t="s">
        <v>23</v>
      </c>
      <c r="B13" s="50">
        <f t="shared" si="2"/>
        <v>76.36</v>
      </c>
      <c r="C13" s="50">
        <f t="shared" si="3"/>
        <v>50.1</v>
      </c>
      <c r="D13" s="50">
        <f t="shared" si="4"/>
        <v>13.98</v>
      </c>
      <c r="E13" s="50">
        <f t="shared" si="5"/>
        <v>12.28</v>
      </c>
      <c r="F13" s="52">
        <f t="shared" si="6"/>
        <v>61.36</v>
      </c>
      <c r="G13" s="50">
        <v>36.799999999999997</v>
      </c>
      <c r="H13" s="50">
        <v>12.28</v>
      </c>
      <c r="I13" s="50"/>
      <c r="J13" s="50">
        <v>12.28</v>
      </c>
      <c r="K13" s="50">
        <v>12.8</v>
      </c>
      <c r="L13" s="50">
        <v>11.8</v>
      </c>
      <c r="M13" s="50">
        <v>1</v>
      </c>
      <c r="N13" s="50">
        <v>2.2000000000000002</v>
      </c>
      <c r="O13" s="50">
        <v>1.5</v>
      </c>
      <c r="P13" s="50">
        <v>0.7</v>
      </c>
      <c r="Q13" s="50"/>
      <c r="R13" s="50"/>
      <c r="S13" s="50"/>
    </row>
    <row r="14" spans="1:19" ht="18" customHeight="1">
      <c r="A14" s="51" t="s">
        <v>24</v>
      </c>
      <c r="B14" s="50">
        <f t="shared" si="2"/>
        <v>82.8</v>
      </c>
      <c r="C14" s="50">
        <f t="shared" si="3"/>
        <v>54.1</v>
      </c>
      <c r="D14" s="50">
        <f t="shared" si="4"/>
        <v>15.3</v>
      </c>
      <c r="E14" s="50">
        <f t="shared" si="5"/>
        <v>13.4</v>
      </c>
      <c r="F14" s="52">
        <f t="shared" si="6"/>
        <v>67</v>
      </c>
      <c r="G14" s="50">
        <v>40.200000000000003</v>
      </c>
      <c r="H14" s="50">
        <v>13.4</v>
      </c>
      <c r="I14" s="50"/>
      <c r="J14" s="50">
        <v>13.4</v>
      </c>
      <c r="K14" s="50">
        <v>13</v>
      </c>
      <c r="L14" s="50">
        <v>12</v>
      </c>
      <c r="M14" s="50">
        <v>1</v>
      </c>
      <c r="N14" s="50">
        <v>2.8</v>
      </c>
      <c r="O14" s="50">
        <v>1.9</v>
      </c>
      <c r="P14" s="50">
        <v>0.9</v>
      </c>
      <c r="Q14" s="50"/>
      <c r="R14" s="50"/>
      <c r="S14" s="50"/>
    </row>
    <row r="15" spans="1:19" ht="18" customHeight="1">
      <c r="A15" s="51" t="s">
        <v>25</v>
      </c>
      <c r="B15" s="50">
        <f t="shared" si="2"/>
        <v>57.02</v>
      </c>
      <c r="C15" s="50">
        <f t="shared" si="3"/>
        <v>37.5</v>
      </c>
      <c r="D15" s="50">
        <f t="shared" si="4"/>
        <v>10.41</v>
      </c>
      <c r="E15" s="50">
        <f t="shared" si="5"/>
        <v>9.11</v>
      </c>
      <c r="F15" s="52">
        <f t="shared" si="6"/>
        <v>45.52</v>
      </c>
      <c r="G15" s="50">
        <v>27.3</v>
      </c>
      <c r="H15" s="50">
        <v>9.11</v>
      </c>
      <c r="I15" s="50"/>
      <c r="J15" s="50">
        <v>9.11</v>
      </c>
      <c r="K15" s="50">
        <v>10.1</v>
      </c>
      <c r="L15" s="50">
        <v>9.3000000000000007</v>
      </c>
      <c r="M15" s="50">
        <v>0.8</v>
      </c>
      <c r="N15" s="50">
        <v>1.4</v>
      </c>
      <c r="O15" s="50">
        <v>0.9</v>
      </c>
      <c r="P15" s="50">
        <v>0.5</v>
      </c>
      <c r="Q15" s="50"/>
      <c r="R15" s="50"/>
      <c r="S15" s="50"/>
    </row>
    <row r="16" spans="1:19" ht="18" customHeight="1">
      <c r="A16" s="51" t="s">
        <v>26</v>
      </c>
      <c r="B16" s="50">
        <f t="shared" si="2"/>
        <v>119.6</v>
      </c>
      <c r="C16" s="50">
        <f t="shared" si="3"/>
        <v>78.5</v>
      </c>
      <c r="D16" s="50">
        <f t="shared" si="4"/>
        <v>21.7</v>
      </c>
      <c r="E16" s="50">
        <f t="shared" si="5"/>
        <v>19.399999999999999</v>
      </c>
      <c r="F16" s="52">
        <f t="shared" si="6"/>
        <v>97</v>
      </c>
      <c r="G16" s="50">
        <v>58.2</v>
      </c>
      <c r="H16" s="50">
        <v>19.399999999999999</v>
      </c>
      <c r="I16" s="50"/>
      <c r="J16" s="50">
        <v>19.399999999999999</v>
      </c>
      <c r="K16" s="50">
        <v>20.399999999999999</v>
      </c>
      <c r="L16" s="50">
        <v>18.8</v>
      </c>
      <c r="M16" s="50">
        <v>1.6</v>
      </c>
      <c r="N16" s="50">
        <v>2.2000000000000002</v>
      </c>
      <c r="O16" s="50">
        <v>1.5</v>
      </c>
      <c r="P16" s="50">
        <v>0.7</v>
      </c>
      <c r="Q16" s="50"/>
      <c r="R16" s="50"/>
      <c r="S16" s="50"/>
    </row>
    <row r="17" spans="1:19" ht="18" customHeight="1">
      <c r="A17" s="51" t="s">
        <v>27</v>
      </c>
      <c r="B17" s="50">
        <f t="shared" si="2"/>
        <v>41.34</v>
      </c>
      <c r="C17" s="50">
        <f t="shared" si="3"/>
        <v>27.1</v>
      </c>
      <c r="D17" s="50">
        <f t="shared" si="4"/>
        <v>7.72</v>
      </c>
      <c r="E17" s="50">
        <f t="shared" si="5"/>
        <v>6.52</v>
      </c>
      <c r="F17" s="52">
        <f t="shared" si="6"/>
        <v>32.54</v>
      </c>
      <c r="G17" s="50">
        <v>19.5</v>
      </c>
      <c r="H17" s="50">
        <v>6.52</v>
      </c>
      <c r="I17" s="50"/>
      <c r="J17" s="50">
        <v>6.52</v>
      </c>
      <c r="K17" s="50">
        <v>6.6</v>
      </c>
      <c r="L17" s="50">
        <v>6.1</v>
      </c>
      <c r="M17" s="50">
        <v>0.5</v>
      </c>
      <c r="N17" s="50">
        <v>2.2000000000000002</v>
      </c>
      <c r="O17" s="50">
        <v>1.5</v>
      </c>
      <c r="P17" s="50">
        <v>0.7</v>
      </c>
      <c r="Q17" s="50"/>
      <c r="R17" s="50"/>
      <c r="S17" s="50"/>
    </row>
    <row r="18" spans="1:19" ht="18" customHeight="1">
      <c r="A18" s="51" t="s">
        <v>28</v>
      </c>
      <c r="B18" s="50">
        <f t="shared" si="2"/>
        <v>95.14</v>
      </c>
      <c r="C18" s="50">
        <f t="shared" si="3"/>
        <v>58.4</v>
      </c>
      <c r="D18" s="50">
        <f t="shared" si="4"/>
        <v>19.22</v>
      </c>
      <c r="E18" s="50">
        <f t="shared" si="5"/>
        <v>17.52</v>
      </c>
      <c r="F18" s="52">
        <f t="shared" si="6"/>
        <v>87.64</v>
      </c>
      <c r="G18" s="50">
        <v>52.6</v>
      </c>
      <c r="H18" s="50">
        <v>17.52</v>
      </c>
      <c r="I18" s="50"/>
      <c r="J18" s="50">
        <v>17.52</v>
      </c>
      <c r="K18" s="50">
        <v>3.2</v>
      </c>
      <c r="L18" s="50">
        <v>2.9</v>
      </c>
      <c r="M18" s="50">
        <v>0.3</v>
      </c>
      <c r="N18" s="50">
        <v>4.3</v>
      </c>
      <c r="O18" s="50">
        <v>2.9</v>
      </c>
      <c r="P18" s="50">
        <v>1.4</v>
      </c>
      <c r="Q18" s="50"/>
      <c r="R18" s="50"/>
      <c r="S18" s="50"/>
    </row>
    <row r="19" spans="1:19" ht="18" customHeight="1">
      <c r="A19" s="51" t="s">
        <v>29</v>
      </c>
      <c r="B19" s="50">
        <f>SUM(B20:B29)</f>
        <v>34068.1</v>
      </c>
      <c r="C19" s="50">
        <f t="shared" ref="C19:S19" si="7">SUM(C20:C29)</f>
        <v>24527.5</v>
      </c>
      <c r="D19" s="50">
        <f t="shared" si="7"/>
        <v>5387.1</v>
      </c>
      <c r="E19" s="50">
        <f t="shared" si="7"/>
        <v>4153.5</v>
      </c>
      <c r="F19" s="50">
        <f t="shared" si="7"/>
        <v>24030.2</v>
      </c>
      <c r="G19" s="50">
        <f t="shared" si="7"/>
        <v>15723.2</v>
      </c>
      <c r="H19" s="50">
        <f t="shared" si="7"/>
        <v>4153.5</v>
      </c>
      <c r="I19" s="50">
        <f t="shared" si="7"/>
        <v>4153.5</v>
      </c>
      <c r="J19" s="50">
        <f t="shared" si="7"/>
        <v>0</v>
      </c>
      <c r="K19" s="50">
        <f t="shared" si="7"/>
        <v>3658.1</v>
      </c>
      <c r="L19" s="50">
        <f t="shared" si="7"/>
        <v>3264.5</v>
      </c>
      <c r="M19" s="50">
        <f t="shared" si="7"/>
        <v>393.6</v>
      </c>
      <c r="N19" s="50">
        <f t="shared" si="7"/>
        <v>2746.8</v>
      </c>
      <c r="O19" s="50">
        <f t="shared" si="7"/>
        <v>1906.8</v>
      </c>
      <c r="P19" s="50">
        <f t="shared" si="7"/>
        <v>840</v>
      </c>
      <c r="Q19" s="50">
        <f t="shared" si="7"/>
        <v>3633</v>
      </c>
      <c r="R19" s="50">
        <f t="shared" si="7"/>
        <v>3633</v>
      </c>
      <c r="S19" s="50">
        <f t="shared" si="7"/>
        <v>0</v>
      </c>
    </row>
    <row r="20" spans="1:19" ht="18" customHeight="1">
      <c r="A20" s="51" t="s">
        <v>30</v>
      </c>
      <c r="B20" s="50">
        <f t="shared" si="2"/>
        <v>2476.38</v>
      </c>
      <c r="C20" s="50">
        <f t="shared" si="3"/>
        <v>1740.5</v>
      </c>
      <c r="D20" s="50">
        <f t="shared" si="4"/>
        <v>409.54</v>
      </c>
      <c r="E20" s="50">
        <f t="shared" si="5"/>
        <v>326.33999999999997</v>
      </c>
      <c r="F20" s="52">
        <f t="shared" si="6"/>
        <v>1953.68</v>
      </c>
      <c r="G20" s="50">
        <v>1301</v>
      </c>
      <c r="H20" s="50">
        <v>326.33999999999997</v>
      </c>
      <c r="I20" s="50">
        <v>326.33999999999997</v>
      </c>
      <c r="J20" s="50"/>
      <c r="K20" s="50">
        <v>320.10000000000002</v>
      </c>
      <c r="L20" s="50">
        <v>285.39999999999998</v>
      </c>
      <c r="M20" s="50">
        <v>34.700000000000003</v>
      </c>
      <c r="N20" s="50">
        <v>159.80000000000001</v>
      </c>
      <c r="O20" s="50">
        <v>111.3</v>
      </c>
      <c r="P20" s="50">
        <v>48.5</v>
      </c>
      <c r="Q20" s="50">
        <v>42.8</v>
      </c>
      <c r="R20" s="50">
        <v>42.8</v>
      </c>
      <c r="S20" s="50"/>
    </row>
    <row r="21" spans="1:19" ht="18" customHeight="1">
      <c r="A21" s="51" t="s">
        <v>31</v>
      </c>
      <c r="B21" s="50">
        <f t="shared" si="2"/>
        <v>1085.56</v>
      </c>
      <c r="C21" s="50">
        <f t="shared" si="3"/>
        <v>759.3</v>
      </c>
      <c r="D21" s="50">
        <f t="shared" si="4"/>
        <v>182.98</v>
      </c>
      <c r="E21" s="50">
        <f t="shared" si="5"/>
        <v>143.28</v>
      </c>
      <c r="F21" s="52">
        <f t="shared" si="6"/>
        <v>836.86</v>
      </c>
      <c r="G21" s="50">
        <v>550.29999999999995</v>
      </c>
      <c r="H21" s="50">
        <v>143.28</v>
      </c>
      <c r="I21" s="50">
        <v>143.28</v>
      </c>
      <c r="J21" s="50"/>
      <c r="K21" s="50">
        <v>143.80000000000001</v>
      </c>
      <c r="L21" s="50">
        <v>129.1</v>
      </c>
      <c r="M21" s="50">
        <v>14.7</v>
      </c>
      <c r="N21" s="50">
        <v>82</v>
      </c>
      <c r="O21" s="50">
        <v>57</v>
      </c>
      <c r="P21" s="50">
        <v>25</v>
      </c>
      <c r="Q21" s="50">
        <v>22.9</v>
      </c>
      <c r="R21" s="50">
        <v>22.9</v>
      </c>
      <c r="S21" s="50"/>
    </row>
    <row r="22" spans="1:19" ht="18" customHeight="1">
      <c r="A22" s="51" t="s">
        <v>32</v>
      </c>
      <c r="B22" s="50">
        <f t="shared" si="2"/>
        <v>1394.8</v>
      </c>
      <c r="C22" s="50">
        <f t="shared" si="3"/>
        <v>987.3</v>
      </c>
      <c r="D22" s="50">
        <f t="shared" si="4"/>
        <v>229.3</v>
      </c>
      <c r="E22" s="50">
        <f t="shared" si="5"/>
        <v>178.2</v>
      </c>
      <c r="F22" s="52">
        <f t="shared" si="6"/>
        <v>1024.4000000000001</v>
      </c>
      <c r="G22" s="50">
        <v>668</v>
      </c>
      <c r="H22" s="50">
        <v>178.2</v>
      </c>
      <c r="I22" s="50">
        <v>178.2</v>
      </c>
      <c r="J22" s="50"/>
      <c r="K22" s="50">
        <v>163</v>
      </c>
      <c r="L22" s="50">
        <v>145</v>
      </c>
      <c r="M22" s="50">
        <v>18</v>
      </c>
      <c r="N22" s="50">
        <v>108.1</v>
      </c>
      <c r="O22" s="50">
        <v>75</v>
      </c>
      <c r="P22" s="50">
        <v>33.1</v>
      </c>
      <c r="Q22" s="50">
        <v>99.3</v>
      </c>
      <c r="R22" s="50">
        <v>99.3</v>
      </c>
      <c r="S22" s="50"/>
    </row>
    <row r="23" spans="1:19" ht="18" customHeight="1">
      <c r="A23" s="51" t="s">
        <v>33</v>
      </c>
      <c r="B23" s="50">
        <f t="shared" si="2"/>
        <v>1591.16</v>
      </c>
      <c r="C23" s="50">
        <f t="shared" si="3"/>
        <v>1230.4000000000001</v>
      </c>
      <c r="D23" s="50">
        <f t="shared" si="4"/>
        <v>194.83</v>
      </c>
      <c r="E23" s="50">
        <f t="shared" si="5"/>
        <v>165.93</v>
      </c>
      <c r="F23" s="52">
        <f t="shared" si="6"/>
        <v>1213.8599999999999</v>
      </c>
      <c r="G23" s="50">
        <v>882</v>
      </c>
      <c r="H23" s="50">
        <v>165.93</v>
      </c>
      <c r="I23" s="50">
        <v>165.93</v>
      </c>
      <c r="J23" s="50"/>
      <c r="K23" s="50">
        <v>192.9</v>
      </c>
      <c r="L23" s="50">
        <v>174</v>
      </c>
      <c r="M23" s="50">
        <v>18.899999999999999</v>
      </c>
      <c r="N23" s="50">
        <v>30</v>
      </c>
      <c r="O23" s="50">
        <v>20</v>
      </c>
      <c r="P23" s="50">
        <v>10</v>
      </c>
      <c r="Q23" s="50">
        <v>154.4</v>
      </c>
      <c r="R23" s="50">
        <v>154.4</v>
      </c>
      <c r="S23" s="50"/>
    </row>
    <row r="24" spans="1:19" ht="18" customHeight="1">
      <c r="A24" s="51" t="s">
        <v>34</v>
      </c>
      <c r="B24" s="50">
        <f t="shared" si="2"/>
        <v>1902.1</v>
      </c>
      <c r="C24" s="50">
        <f t="shared" si="3"/>
        <v>1261.2</v>
      </c>
      <c r="D24" s="50">
        <f t="shared" si="4"/>
        <v>366.2</v>
      </c>
      <c r="E24" s="50">
        <f t="shared" si="5"/>
        <v>274.7</v>
      </c>
      <c r="F24" s="52">
        <f t="shared" si="6"/>
        <v>1373.6</v>
      </c>
      <c r="G24" s="50">
        <v>824.2</v>
      </c>
      <c r="H24" s="50">
        <v>274.7</v>
      </c>
      <c r="I24" s="50">
        <v>274.7</v>
      </c>
      <c r="J24" s="50"/>
      <c r="K24" s="50">
        <v>211.3</v>
      </c>
      <c r="L24" s="50">
        <v>186.2</v>
      </c>
      <c r="M24" s="50">
        <v>25.1</v>
      </c>
      <c r="N24" s="50">
        <v>220.1</v>
      </c>
      <c r="O24" s="50">
        <v>153.69999999999999</v>
      </c>
      <c r="P24" s="50">
        <v>66.400000000000006</v>
      </c>
      <c r="Q24" s="50">
        <v>97.1</v>
      </c>
      <c r="R24" s="50">
        <v>97.1</v>
      </c>
      <c r="S24" s="50"/>
    </row>
    <row r="25" spans="1:19" ht="18" customHeight="1">
      <c r="A25" s="51" t="s">
        <v>35</v>
      </c>
      <c r="B25" s="50">
        <f t="shared" si="2"/>
        <v>2831.3</v>
      </c>
      <c r="C25" s="50">
        <f t="shared" si="3"/>
        <v>2069.8000000000002</v>
      </c>
      <c r="D25" s="50">
        <f t="shared" si="4"/>
        <v>419.85</v>
      </c>
      <c r="E25" s="50">
        <f t="shared" si="5"/>
        <v>341.65</v>
      </c>
      <c r="F25" s="52">
        <f t="shared" si="6"/>
        <v>1969</v>
      </c>
      <c r="G25" s="50">
        <v>1285.7</v>
      </c>
      <c r="H25" s="50">
        <v>341.65</v>
      </c>
      <c r="I25" s="50">
        <v>341.65</v>
      </c>
      <c r="J25" s="50"/>
      <c r="K25" s="50">
        <v>320</v>
      </c>
      <c r="L25" s="50">
        <v>286.8</v>
      </c>
      <c r="M25" s="50">
        <v>33.200000000000003</v>
      </c>
      <c r="N25" s="50">
        <v>147.1</v>
      </c>
      <c r="O25" s="50">
        <v>102.1</v>
      </c>
      <c r="P25" s="50">
        <v>45</v>
      </c>
      <c r="Q25" s="50">
        <v>395.2</v>
      </c>
      <c r="R25" s="50">
        <v>395.2</v>
      </c>
      <c r="S25" s="50"/>
    </row>
    <row r="26" spans="1:19" ht="18" customHeight="1">
      <c r="A26" s="51" t="s">
        <v>36</v>
      </c>
      <c r="B26" s="50">
        <f t="shared" si="2"/>
        <v>5068.2</v>
      </c>
      <c r="C26" s="50">
        <f t="shared" si="3"/>
        <v>3657.6</v>
      </c>
      <c r="D26" s="50">
        <f t="shared" si="4"/>
        <v>805.9</v>
      </c>
      <c r="E26" s="50">
        <f t="shared" si="5"/>
        <v>604.70000000000005</v>
      </c>
      <c r="F26" s="52">
        <f t="shared" si="6"/>
        <v>3477</v>
      </c>
      <c r="G26" s="50">
        <v>2267.6</v>
      </c>
      <c r="H26" s="50">
        <v>604.70000000000005</v>
      </c>
      <c r="I26" s="50">
        <v>604.70000000000005</v>
      </c>
      <c r="J26" s="50"/>
      <c r="K26" s="50">
        <v>498</v>
      </c>
      <c r="L26" s="50">
        <v>444</v>
      </c>
      <c r="M26" s="50">
        <v>54</v>
      </c>
      <c r="N26" s="50">
        <v>480.8</v>
      </c>
      <c r="O26" s="50">
        <v>333.6</v>
      </c>
      <c r="P26" s="50">
        <v>147.19999999999999</v>
      </c>
      <c r="Q26" s="50">
        <v>612.4</v>
      </c>
      <c r="R26" s="50">
        <v>612.4</v>
      </c>
      <c r="S26" s="50"/>
    </row>
    <row r="27" spans="1:19" ht="18" customHeight="1">
      <c r="A27" s="51" t="s">
        <v>37</v>
      </c>
      <c r="B27" s="50">
        <f t="shared" si="2"/>
        <v>8995.9</v>
      </c>
      <c r="C27" s="50">
        <f t="shared" si="3"/>
        <v>6488.3</v>
      </c>
      <c r="D27" s="50">
        <f t="shared" si="4"/>
        <v>1445.8</v>
      </c>
      <c r="E27" s="50">
        <f t="shared" si="5"/>
        <v>1061.8</v>
      </c>
      <c r="F27" s="52">
        <f t="shared" si="6"/>
        <v>6105</v>
      </c>
      <c r="G27" s="50">
        <v>3981.4</v>
      </c>
      <c r="H27" s="50">
        <v>1061.8</v>
      </c>
      <c r="I27" s="50">
        <v>1061.8</v>
      </c>
      <c r="J27" s="50"/>
      <c r="K27" s="50">
        <v>867</v>
      </c>
      <c r="L27" s="50">
        <v>772</v>
      </c>
      <c r="M27" s="50">
        <v>95</v>
      </c>
      <c r="N27" s="50">
        <v>944</v>
      </c>
      <c r="O27" s="50">
        <v>655</v>
      </c>
      <c r="P27" s="50">
        <v>289</v>
      </c>
      <c r="Q27" s="50">
        <v>1079.9000000000001</v>
      </c>
      <c r="R27" s="50">
        <v>1079.9000000000001</v>
      </c>
      <c r="S27" s="50"/>
    </row>
    <row r="28" spans="1:19" ht="18" customHeight="1">
      <c r="A28" s="51" t="s">
        <v>38</v>
      </c>
      <c r="B28" s="50">
        <f t="shared" si="2"/>
        <v>5756.3</v>
      </c>
      <c r="C28" s="50">
        <f t="shared" si="3"/>
        <v>4172.3</v>
      </c>
      <c r="D28" s="50">
        <f t="shared" si="4"/>
        <v>886.9</v>
      </c>
      <c r="E28" s="50">
        <f t="shared" si="5"/>
        <v>697.1</v>
      </c>
      <c r="F28" s="52">
        <f t="shared" si="6"/>
        <v>4008.3</v>
      </c>
      <c r="G28" s="50">
        <v>2614.1</v>
      </c>
      <c r="H28" s="50">
        <v>697.1</v>
      </c>
      <c r="I28" s="50">
        <v>697.1</v>
      </c>
      <c r="J28" s="50"/>
      <c r="K28" s="50">
        <v>612</v>
      </c>
      <c r="L28" s="50">
        <v>548</v>
      </c>
      <c r="M28" s="50">
        <v>64</v>
      </c>
      <c r="N28" s="50">
        <v>411.2</v>
      </c>
      <c r="O28" s="50">
        <v>285.39999999999998</v>
      </c>
      <c r="P28" s="50">
        <v>125.8</v>
      </c>
      <c r="Q28" s="50">
        <v>724.8</v>
      </c>
      <c r="R28" s="50">
        <v>724.8</v>
      </c>
      <c r="S28" s="50"/>
    </row>
    <row r="29" spans="1:19" ht="18" customHeight="1">
      <c r="A29" s="51" t="s">
        <v>39</v>
      </c>
      <c r="B29" s="50">
        <f t="shared" si="2"/>
        <v>2966.4</v>
      </c>
      <c r="C29" s="50">
        <f t="shared" si="3"/>
        <v>2160.8000000000002</v>
      </c>
      <c r="D29" s="50">
        <f t="shared" si="4"/>
        <v>445.8</v>
      </c>
      <c r="E29" s="50">
        <f t="shared" si="5"/>
        <v>359.8</v>
      </c>
      <c r="F29" s="52">
        <f t="shared" si="6"/>
        <v>2068.5</v>
      </c>
      <c r="G29" s="50">
        <v>1348.9</v>
      </c>
      <c r="H29" s="50">
        <v>359.8</v>
      </c>
      <c r="I29" s="50">
        <v>359.8</v>
      </c>
      <c r="J29" s="50"/>
      <c r="K29" s="50">
        <v>330</v>
      </c>
      <c r="L29" s="50">
        <v>294</v>
      </c>
      <c r="M29" s="50">
        <v>36</v>
      </c>
      <c r="N29" s="50">
        <v>163.69999999999999</v>
      </c>
      <c r="O29" s="50">
        <v>113.7</v>
      </c>
      <c r="P29" s="50">
        <v>50</v>
      </c>
      <c r="Q29" s="50">
        <v>404.2</v>
      </c>
      <c r="R29" s="50">
        <v>404.2</v>
      </c>
      <c r="S29" s="50"/>
    </row>
  </sheetData>
  <mergeCells count="8">
    <mergeCell ref="A1:XFD1"/>
    <mergeCell ref="B4:E4"/>
    <mergeCell ref="F4:J4"/>
    <mergeCell ref="K4:M4"/>
    <mergeCell ref="N4:P4"/>
    <mergeCell ref="Q4:S4"/>
    <mergeCell ref="A4:A5"/>
    <mergeCell ref="A2:S2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8.75" defaultRowHeight="18" customHeight="1"/>
  <cols>
    <col min="1" max="1" width="12.625" style="35" customWidth="1"/>
    <col min="2" max="16384" width="8.75" style="35"/>
  </cols>
  <sheetData>
    <row r="1" spans="1:22" ht="18" customHeight="1">
      <c r="A1" s="35" t="s">
        <v>40</v>
      </c>
    </row>
    <row r="3" spans="1:22" s="34" customFormat="1" ht="18" customHeight="1">
      <c r="A3" s="72" t="s">
        <v>41</v>
      </c>
      <c r="B3" s="72" t="s">
        <v>42</v>
      </c>
      <c r="C3" s="72"/>
      <c r="D3" s="72"/>
      <c r="E3" s="72"/>
      <c r="F3" s="72"/>
      <c r="G3" s="72" t="s">
        <v>3</v>
      </c>
      <c r="H3" s="72"/>
      <c r="I3" s="72"/>
      <c r="J3" s="72"/>
      <c r="K3" s="72"/>
      <c r="L3" s="72" t="s">
        <v>43</v>
      </c>
      <c r="M3" s="72"/>
      <c r="N3" s="72"/>
      <c r="O3" s="72" t="s">
        <v>5</v>
      </c>
      <c r="P3" s="72"/>
      <c r="Q3" s="72"/>
      <c r="R3" s="72"/>
      <c r="S3" s="72"/>
      <c r="T3" s="72" t="s">
        <v>44</v>
      </c>
      <c r="U3" s="72"/>
      <c r="V3" s="72"/>
    </row>
    <row r="4" spans="1:22" s="34" customFormat="1" ht="18" customHeight="1">
      <c r="A4" s="72"/>
      <c r="B4" s="72" t="s">
        <v>7</v>
      </c>
      <c r="C4" s="72" t="s">
        <v>8</v>
      </c>
      <c r="D4" s="72"/>
      <c r="E4" s="72" t="s">
        <v>9</v>
      </c>
      <c r="F4" s="72"/>
      <c r="G4" s="72" t="s">
        <v>11</v>
      </c>
      <c r="H4" s="72" t="s">
        <v>8</v>
      </c>
      <c r="I4" s="72"/>
      <c r="J4" s="72" t="s">
        <v>9</v>
      </c>
      <c r="K4" s="72"/>
      <c r="L4" s="72" t="s">
        <v>11</v>
      </c>
      <c r="M4" s="72" t="s">
        <v>8</v>
      </c>
      <c r="N4" s="72" t="s">
        <v>9</v>
      </c>
      <c r="O4" s="72" t="s">
        <v>11</v>
      </c>
      <c r="P4" s="72" t="s">
        <v>8</v>
      </c>
      <c r="Q4" s="72"/>
      <c r="R4" s="72" t="s">
        <v>9</v>
      </c>
      <c r="S4" s="72"/>
      <c r="T4" s="72" t="s">
        <v>11</v>
      </c>
      <c r="U4" s="72" t="s">
        <v>8</v>
      </c>
      <c r="V4" s="72" t="s">
        <v>9</v>
      </c>
    </row>
    <row r="5" spans="1:22" s="34" customFormat="1" ht="39.950000000000003" customHeight="1">
      <c r="A5" s="72"/>
      <c r="B5" s="72"/>
      <c r="C5" s="40" t="s">
        <v>45</v>
      </c>
      <c r="D5" s="41" t="s">
        <v>46</v>
      </c>
      <c r="E5" s="40" t="s">
        <v>45</v>
      </c>
      <c r="F5" s="41" t="s">
        <v>46</v>
      </c>
      <c r="G5" s="72"/>
      <c r="H5" s="40" t="s">
        <v>45</v>
      </c>
      <c r="I5" s="41" t="s">
        <v>46</v>
      </c>
      <c r="J5" s="40" t="s">
        <v>45</v>
      </c>
      <c r="K5" s="41" t="s">
        <v>46</v>
      </c>
      <c r="L5" s="72"/>
      <c r="M5" s="72"/>
      <c r="N5" s="72"/>
      <c r="O5" s="72"/>
      <c r="P5" s="40" t="s">
        <v>45</v>
      </c>
      <c r="Q5" s="41" t="s">
        <v>46</v>
      </c>
      <c r="R5" s="40" t="s">
        <v>45</v>
      </c>
      <c r="S5" s="41" t="s">
        <v>46</v>
      </c>
      <c r="T5" s="72"/>
      <c r="U5" s="72"/>
      <c r="V5" s="72"/>
    </row>
    <row r="6" spans="1:22" ht="18" customHeight="1">
      <c r="A6" s="42" t="s">
        <v>47</v>
      </c>
      <c r="B6" s="43">
        <v>4348.7</v>
      </c>
      <c r="C6" s="43">
        <v>2608.5</v>
      </c>
      <c r="D6" s="43">
        <v>1792</v>
      </c>
      <c r="E6" s="43">
        <v>1740.2</v>
      </c>
      <c r="F6" s="43">
        <v>1850.1</v>
      </c>
      <c r="G6" s="43">
        <v>3067</v>
      </c>
      <c r="H6" s="43">
        <v>1484.4</v>
      </c>
      <c r="I6" s="43">
        <v>1484.4</v>
      </c>
      <c r="J6" s="43">
        <v>1582.6</v>
      </c>
      <c r="K6" s="43">
        <v>1582.6</v>
      </c>
      <c r="L6" s="43">
        <v>146</v>
      </c>
      <c r="M6" s="43">
        <v>34</v>
      </c>
      <c r="N6" s="43">
        <v>112</v>
      </c>
      <c r="O6" s="43">
        <v>575.1</v>
      </c>
      <c r="P6" s="43">
        <v>307.60000000000002</v>
      </c>
      <c r="Q6" s="43">
        <v>307.60000000000002</v>
      </c>
      <c r="R6" s="43">
        <v>267.5</v>
      </c>
      <c r="S6" s="43">
        <v>267.5</v>
      </c>
      <c r="T6" s="43">
        <v>560.6</v>
      </c>
      <c r="U6" s="43">
        <v>782.5</v>
      </c>
      <c r="V6" s="43">
        <v>-221.9</v>
      </c>
    </row>
    <row r="7" spans="1:22" ht="18" customHeight="1">
      <c r="A7" s="42" t="s">
        <v>48</v>
      </c>
      <c r="B7" s="43">
        <v>396.7</v>
      </c>
      <c r="C7" s="43">
        <v>208.1</v>
      </c>
      <c r="D7" s="43">
        <v>188.5</v>
      </c>
      <c r="E7" s="43">
        <v>188.6</v>
      </c>
      <c r="F7" s="43">
        <v>179.7</v>
      </c>
      <c r="G7" s="43">
        <v>340</v>
      </c>
      <c r="H7" s="43">
        <v>174.5</v>
      </c>
      <c r="I7" s="43">
        <v>174.5</v>
      </c>
      <c r="J7" s="43">
        <v>165.5</v>
      </c>
      <c r="K7" s="43">
        <v>165.5</v>
      </c>
      <c r="L7" s="43">
        <v>21</v>
      </c>
      <c r="M7" s="43">
        <v>8</v>
      </c>
      <c r="N7" s="43">
        <v>13</v>
      </c>
      <c r="O7" s="43">
        <v>28.2</v>
      </c>
      <c r="P7" s="43">
        <v>14</v>
      </c>
      <c r="Q7" s="43">
        <v>14</v>
      </c>
      <c r="R7" s="43">
        <v>14.2</v>
      </c>
      <c r="S7" s="43">
        <v>14.2</v>
      </c>
      <c r="T7" s="43">
        <v>7.5</v>
      </c>
      <c r="U7" s="43">
        <v>11.6</v>
      </c>
      <c r="V7" s="43">
        <v>-4.0999999999999996</v>
      </c>
    </row>
    <row r="8" spans="1:22" ht="18" customHeight="1">
      <c r="A8" s="42" t="s">
        <v>49</v>
      </c>
      <c r="B8" s="43">
        <v>194.2</v>
      </c>
      <c r="C8" s="43">
        <v>111.7</v>
      </c>
      <c r="D8" s="43">
        <v>97.8</v>
      </c>
      <c r="E8" s="43">
        <v>82.5</v>
      </c>
      <c r="F8" s="43">
        <v>79.2</v>
      </c>
      <c r="G8" s="43">
        <v>147.4</v>
      </c>
      <c r="H8" s="43">
        <v>80.400000000000006</v>
      </c>
      <c r="I8" s="43">
        <v>80.400000000000006</v>
      </c>
      <c r="J8" s="43">
        <v>67</v>
      </c>
      <c r="K8" s="43">
        <v>67</v>
      </c>
      <c r="L8" s="43">
        <v>14</v>
      </c>
      <c r="M8" s="43">
        <v>9</v>
      </c>
      <c r="N8" s="43">
        <v>5</v>
      </c>
      <c r="O8" s="43">
        <v>29.6</v>
      </c>
      <c r="P8" s="43">
        <v>17.399999999999999</v>
      </c>
      <c r="Q8" s="43">
        <v>17.399999999999999</v>
      </c>
      <c r="R8" s="43">
        <v>12.2</v>
      </c>
      <c r="S8" s="43">
        <v>12.2</v>
      </c>
      <c r="T8" s="43">
        <v>3.2</v>
      </c>
      <c r="U8" s="43">
        <v>4.9000000000000004</v>
      </c>
      <c r="V8" s="43">
        <v>-1.7</v>
      </c>
    </row>
    <row r="9" spans="1:22" ht="18" customHeight="1">
      <c r="A9" s="42" t="s">
        <v>50</v>
      </c>
      <c r="B9" s="43">
        <v>184.3</v>
      </c>
      <c r="C9" s="43">
        <v>107.5</v>
      </c>
      <c r="D9" s="43">
        <v>83.2</v>
      </c>
      <c r="E9" s="43">
        <v>76.8</v>
      </c>
      <c r="F9" s="43">
        <v>79.400000000000006</v>
      </c>
      <c r="G9" s="43">
        <v>133.1</v>
      </c>
      <c r="H9" s="43">
        <v>66.5</v>
      </c>
      <c r="I9" s="43">
        <v>66.5</v>
      </c>
      <c r="J9" s="43">
        <v>66.599999999999994</v>
      </c>
      <c r="K9" s="43">
        <v>66.599999999999994</v>
      </c>
      <c r="L9" s="43">
        <v>6</v>
      </c>
      <c r="M9" s="43">
        <v>2</v>
      </c>
      <c r="N9" s="43">
        <v>4</v>
      </c>
      <c r="O9" s="43">
        <v>29.5</v>
      </c>
      <c r="P9" s="43">
        <v>16.7</v>
      </c>
      <c r="Q9" s="43">
        <v>16.7</v>
      </c>
      <c r="R9" s="43">
        <v>12.8</v>
      </c>
      <c r="S9" s="43">
        <v>12.8</v>
      </c>
      <c r="T9" s="43">
        <v>15.7</v>
      </c>
      <c r="U9" s="43">
        <v>22.3</v>
      </c>
      <c r="V9" s="43">
        <v>-6.6</v>
      </c>
    </row>
    <row r="10" spans="1:22" ht="18" customHeight="1">
      <c r="A10" s="42" t="s">
        <v>51</v>
      </c>
      <c r="B10" s="43">
        <v>399.1</v>
      </c>
      <c r="C10" s="43">
        <v>208.5</v>
      </c>
      <c r="D10" s="43">
        <v>149.9</v>
      </c>
      <c r="E10" s="43">
        <v>190.6</v>
      </c>
      <c r="F10" s="43">
        <v>192.4</v>
      </c>
      <c r="G10" s="43">
        <v>298.8</v>
      </c>
      <c r="H10" s="43">
        <v>128</v>
      </c>
      <c r="I10" s="43">
        <v>128</v>
      </c>
      <c r="J10" s="43">
        <v>170.8</v>
      </c>
      <c r="K10" s="43">
        <v>170.8</v>
      </c>
      <c r="L10" s="43">
        <v>17</v>
      </c>
      <c r="M10" s="43">
        <v>3</v>
      </c>
      <c r="N10" s="43">
        <v>14</v>
      </c>
      <c r="O10" s="43">
        <v>43.5</v>
      </c>
      <c r="P10" s="43">
        <v>21.9</v>
      </c>
      <c r="Q10" s="43">
        <v>21.9</v>
      </c>
      <c r="R10" s="43">
        <v>21.6</v>
      </c>
      <c r="S10" s="43">
        <v>21.6</v>
      </c>
      <c r="T10" s="43">
        <v>39.799999999999997</v>
      </c>
      <c r="U10" s="43">
        <v>55.6</v>
      </c>
      <c r="V10" s="43">
        <v>-15.8</v>
      </c>
    </row>
    <row r="11" spans="1:22" ht="18" customHeight="1">
      <c r="A11" s="42" t="s">
        <v>52</v>
      </c>
      <c r="B11" s="43">
        <v>330.7</v>
      </c>
      <c r="C11" s="43">
        <v>210.2</v>
      </c>
      <c r="D11" s="43">
        <v>132.9</v>
      </c>
      <c r="E11" s="43">
        <v>120.5</v>
      </c>
      <c r="F11" s="43">
        <v>140.30000000000001</v>
      </c>
      <c r="G11" s="43">
        <v>240.7</v>
      </c>
      <c r="H11" s="43">
        <v>115.3</v>
      </c>
      <c r="I11" s="43">
        <v>115.3</v>
      </c>
      <c r="J11" s="43">
        <v>125.4</v>
      </c>
      <c r="K11" s="43">
        <v>125.4</v>
      </c>
      <c r="L11" s="43">
        <v>8</v>
      </c>
      <c r="M11" s="43">
        <v>-1</v>
      </c>
      <c r="N11" s="43">
        <v>9</v>
      </c>
      <c r="O11" s="43">
        <v>32.5</v>
      </c>
      <c r="P11" s="43">
        <v>17.600000000000001</v>
      </c>
      <c r="Q11" s="43">
        <v>17.600000000000001</v>
      </c>
      <c r="R11" s="43">
        <v>14.9</v>
      </c>
      <c r="S11" s="43">
        <v>14.9</v>
      </c>
      <c r="T11" s="43">
        <v>49.5</v>
      </c>
      <c r="U11" s="43">
        <v>78.3</v>
      </c>
      <c r="V11" s="43">
        <v>-28.8</v>
      </c>
    </row>
    <row r="12" spans="1:22" ht="18" customHeight="1">
      <c r="A12" s="42" t="s">
        <v>53</v>
      </c>
      <c r="B12" s="43">
        <v>467.8</v>
      </c>
      <c r="C12" s="43">
        <v>268.10000000000002</v>
      </c>
      <c r="D12" s="43">
        <v>155.1</v>
      </c>
      <c r="E12" s="43">
        <v>199.7</v>
      </c>
      <c r="F12" s="43">
        <v>228.4</v>
      </c>
      <c r="G12" s="43">
        <v>311.10000000000002</v>
      </c>
      <c r="H12" s="43">
        <v>119.9</v>
      </c>
      <c r="I12" s="43">
        <v>119.9</v>
      </c>
      <c r="J12" s="43">
        <v>191.2</v>
      </c>
      <c r="K12" s="43">
        <v>191.2</v>
      </c>
      <c r="L12" s="43">
        <v>8</v>
      </c>
      <c r="M12" s="43">
        <v>-5</v>
      </c>
      <c r="N12" s="43">
        <v>13</v>
      </c>
      <c r="O12" s="43">
        <v>72.400000000000006</v>
      </c>
      <c r="P12" s="43">
        <v>35.200000000000003</v>
      </c>
      <c r="Q12" s="43">
        <v>35.200000000000003</v>
      </c>
      <c r="R12" s="43">
        <v>37.200000000000003</v>
      </c>
      <c r="S12" s="43">
        <v>37.200000000000003</v>
      </c>
      <c r="T12" s="43">
        <v>76.3</v>
      </c>
      <c r="U12" s="43">
        <v>118</v>
      </c>
      <c r="V12" s="43">
        <v>-41.7</v>
      </c>
    </row>
    <row r="13" spans="1:22" ht="18" customHeight="1">
      <c r="A13" s="42" t="s">
        <v>54</v>
      </c>
      <c r="B13" s="43">
        <v>1404.1</v>
      </c>
      <c r="C13" s="43">
        <v>891.9</v>
      </c>
      <c r="D13" s="43">
        <v>615.4</v>
      </c>
      <c r="E13" s="43">
        <v>512.20000000000005</v>
      </c>
      <c r="F13" s="43">
        <v>529</v>
      </c>
      <c r="G13" s="43">
        <v>925.9</v>
      </c>
      <c r="H13" s="43">
        <v>495.4</v>
      </c>
      <c r="I13" s="43">
        <v>495.4</v>
      </c>
      <c r="J13" s="43">
        <v>430.5</v>
      </c>
      <c r="K13" s="43">
        <v>430.5</v>
      </c>
      <c r="L13" s="43">
        <v>52</v>
      </c>
      <c r="M13" s="43">
        <v>23</v>
      </c>
      <c r="N13" s="43">
        <v>29</v>
      </c>
      <c r="O13" s="43">
        <v>218.5</v>
      </c>
      <c r="P13" s="43">
        <v>120</v>
      </c>
      <c r="Q13" s="43">
        <v>120</v>
      </c>
      <c r="R13" s="43">
        <v>98.5</v>
      </c>
      <c r="S13" s="43">
        <v>98.5</v>
      </c>
      <c r="T13" s="43">
        <v>207.7</v>
      </c>
      <c r="U13" s="43">
        <v>253.5</v>
      </c>
      <c r="V13" s="43">
        <v>-45.8</v>
      </c>
    </row>
    <row r="14" spans="1:22" ht="18" customHeight="1">
      <c r="A14" s="42" t="s">
        <v>55</v>
      </c>
      <c r="B14" s="43">
        <v>653.70000000000005</v>
      </c>
      <c r="C14" s="43">
        <v>403</v>
      </c>
      <c r="D14" s="43">
        <v>250.6</v>
      </c>
      <c r="E14" s="43">
        <v>250.7</v>
      </c>
      <c r="F14" s="43">
        <v>282.39999999999998</v>
      </c>
      <c r="G14" s="43">
        <v>446.1</v>
      </c>
      <c r="H14" s="43">
        <v>203.9</v>
      </c>
      <c r="I14" s="43">
        <v>203.9</v>
      </c>
      <c r="J14" s="43">
        <v>242.2</v>
      </c>
      <c r="K14" s="43">
        <v>242.2</v>
      </c>
      <c r="L14" s="43">
        <v>13</v>
      </c>
      <c r="M14" s="43">
        <v>-3</v>
      </c>
      <c r="N14" s="43">
        <v>16</v>
      </c>
      <c r="O14" s="43">
        <v>86.9</v>
      </c>
      <c r="P14" s="43">
        <v>46.7</v>
      </c>
      <c r="Q14" s="43">
        <v>46.7</v>
      </c>
      <c r="R14" s="43">
        <v>40.200000000000003</v>
      </c>
      <c r="S14" s="43">
        <v>40.200000000000003</v>
      </c>
      <c r="T14" s="43">
        <v>107.7</v>
      </c>
      <c r="U14" s="43">
        <v>155.4</v>
      </c>
      <c r="V14" s="43">
        <v>-47.7</v>
      </c>
    </row>
    <row r="15" spans="1:22" ht="18" customHeight="1">
      <c r="A15" s="42" t="s">
        <v>56</v>
      </c>
      <c r="B15" s="43">
        <v>318.10000000000002</v>
      </c>
      <c r="C15" s="43">
        <v>199.5</v>
      </c>
      <c r="D15" s="43">
        <v>118.6</v>
      </c>
      <c r="E15" s="43">
        <v>118.6</v>
      </c>
      <c r="F15" s="43">
        <v>139.30000000000001</v>
      </c>
      <c r="G15" s="43">
        <v>223.9</v>
      </c>
      <c r="H15" s="43">
        <v>100.5</v>
      </c>
      <c r="I15" s="43">
        <v>100.5</v>
      </c>
      <c r="J15" s="43">
        <v>123.4</v>
      </c>
      <c r="K15" s="43">
        <v>123.4</v>
      </c>
      <c r="L15" s="43">
        <v>7</v>
      </c>
      <c r="M15" s="43">
        <v>-2</v>
      </c>
      <c r="N15" s="43">
        <v>9</v>
      </c>
      <c r="O15" s="43">
        <v>34</v>
      </c>
      <c r="P15" s="43">
        <v>18.100000000000001</v>
      </c>
      <c r="Q15" s="43">
        <v>18.100000000000001</v>
      </c>
      <c r="R15" s="43">
        <v>15.9</v>
      </c>
      <c r="S15" s="43">
        <v>15.9</v>
      </c>
      <c r="T15" s="43">
        <v>53.2</v>
      </c>
      <c r="U15" s="43">
        <v>82.9</v>
      </c>
      <c r="V15" s="43">
        <v>-29.7</v>
      </c>
    </row>
  </sheetData>
  <mergeCells count="21">
    <mergeCell ref="C4:D4"/>
    <mergeCell ref="A3:A5"/>
    <mergeCell ref="B4:B5"/>
    <mergeCell ref="G4:G5"/>
    <mergeCell ref="T3:V3"/>
    <mergeCell ref="P4:Q4"/>
    <mergeCell ref="B3:F3"/>
    <mergeCell ref="G3:K3"/>
    <mergeCell ref="L3:N3"/>
    <mergeCell ref="O3:S3"/>
    <mergeCell ref="M4:M5"/>
    <mergeCell ref="L4:L5"/>
    <mergeCell ref="T4:T5"/>
    <mergeCell ref="U4:U5"/>
    <mergeCell ref="V4:V5"/>
    <mergeCell ref="R4:S4"/>
    <mergeCell ref="E4:F4"/>
    <mergeCell ref="H4:I4"/>
    <mergeCell ref="J4:K4"/>
    <mergeCell ref="N4:N5"/>
    <mergeCell ref="O4:O5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0"/>
  <sheetViews>
    <sheetView topLeftCell="M13" workbookViewId="0">
      <selection activeCell="X30" sqref="A4:X30"/>
    </sheetView>
  </sheetViews>
  <sheetFormatPr defaultColWidth="8.75" defaultRowHeight="18" customHeight="1"/>
  <cols>
    <col min="1" max="1" width="19.5" style="35" customWidth="1"/>
    <col min="2" max="16384" width="8.75" style="35"/>
  </cols>
  <sheetData>
    <row r="1" spans="1:24" s="38" customFormat="1" ht="18" customHeight="1">
      <c r="A1" s="55" t="s">
        <v>106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s="38" customFormat="1" ht="28.5" customHeight="1">
      <c r="A2" s="73" t="s">
        <v>107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8" customHeight="1">
      <c r="X3" s="37" t="s">
        <v>0</v>
      </c>
    </row>
    <row r="4" spans="1:24" s="34" customFormat="1" ht="18" customHeight="1">
      <c r="A4" s="72" t="s">
        <v>41</v>
      </c>
      <c r="B4" s="72" t="s">
        <v>42</v>
      </c>
      <c r="C4" s="72"/>
      <c r="D4" s="72"/>
      <c r="E4" s="72"/>
      <c r="F4" s="72"/>
      <c r="G4" s="72"/>
      <c r="H4" s="72" t="s">
        <v>3</v>
      </c>
      <c r="I4" s="72"/>
      <c r="J4" s="72"/>
      <c r="K4" s="72"/>
      <c r="L4" s="72"/>
      <c r="M4" s="72"/>
      <c r="N4" s="72" t="s">
        <v>43</v>
      </c>
      <c r="O4" s="72"/>
      <c r="P4" s="72"/>
      <c r="Q4" s="72" t="s">
        <v>5</v>
      </c>
      <c r="R4" s="72"/>
      <c r="S4" s="72"/>
      <c r="T4" s="72"/>
      <c r="U4" s="72"/>
      <c r="V4" s="72" t="s">
        <v>44</v>
      </c>
      <c r="W4" s="72"/>
      <c r="X4" s="72"/>
    </row>
    <row r="5" spans="1:24" s="34" customFormat="1" ht="18" customHeight="1">
      <c r="A5" s="72"/>
      <c r="B5" s="72" t="s">
        <v>7</v>
      </c>
      <c r="C5" s="72" t="s">
        <v>8</v>
      </c>
      <c r="D5" s="72"/>
      <c r="E5" s="72" t="s">
        <v>9</v>
      </c>
      <c r="F5" s="72"/>
      <c r="G5" s="72" t="s">
        <v>10</v>
      </c>
      <c r="H5" s="72" t="s">
        <v>11</v>
      </c>
      <c r="I5" s="72" t="s">
        <v>8</v>
      </c>
      <c r="J5" s="72"/>
      <c r="K5" s="72" t="s">
        <v>9</v>
      </c>
      <c r="L5" s="72"/>
      <c r="M5" s="72" t="s">
        <v>10</v>
      </c>
      <c r="N5" s="72" t="s">
        <v>11</v>
      </c>
      <c r="O5" s="72" t="s">
        <v>8</v>
      </c>
      <c r="P5" s="72" t="s">
        <v>9</v>
      </c>
      <c r="Q5" s="72" t="s">
        <v>11</v>
      </c>
      <c r="R5" s="72" t="s">
        <v>8</v>
      </c>
      <c r="S5" s="72"/>
      <c r="T5" s="72" t="s">
        <v>9</v>
      </c>
      <c r="U5" s="72"/>
      <c r="V5" s="72" t="s">
        <v>11</v>
      </c>
      <c r="W5" s="72" t="s">
        <v>8</v>
      </c>
      <c r="X5" s="72" t="s">
        <v>9</v>
      </c>
    </row>
    <row r="6" spans="1:24" s="34" customFormat="1" ht="39.950000000000003" customHeight="1">
      <c r="A6" s="72"/>
      <c r="B6" s="72"/>
      <c r="C6" s="40" t="s">
        <v>45</v>
      </c>
      <c r="D6" s="41" t="s">
        <v>46</v>
      </c>
      <c r="E6" s="40" t="s">
        <v>45</v>
      </c>
      <c r="F6" s="41" t="s">
        <v>46</v>
      </c>
      <c r="G6" s="72"/>
      <c r="H6" s="72"/>
      <c r="I6" s="40" t="s">
        <v>45</v>
      </c>
      <c r="J6" s="41" t="s">
        <v>46</v>
      </c>
      <c r="K6" s="40" t="s">
        <v>45</v>
      </c>
      <c r="L6" s="41" t="s">
        <v>46</v>
      </c>
      <c r="M6" s="72"/>
      <c r="N6" s="72"/>
      <c r="O6" s="72"/>
      <c r="P6" s="72"/>
      <c r="Q6" s="72"/>
      <c r="R6" s="40" t="s">
        <v>45</v>
      </c>
      <c r="S6" s="41" t="s">
        <v>46</v>
      </c>
      <c r="T6" s="40" t="s">
        <v>45</v>
      </c>
      <c r="U6" s="41" t="s">
        <v>46</v>
      </c>
      <c r="V6" s="72"/>
      <c r="W6" s="72"/>
      <c r="X6" s="72"/>
    </row>
    <row r="7" spans="1:24" ht="18" customHeight="1">
      <c r="A7" s="42" t="s">
        <v>57</v>
      </c>
      <c r="B7" s="43">
        <f>B8+B20</f>
        <v>5931.3</v>
      </c>
      <c r="C7" s="43">
        <f t="shared" ref="C7:X7" si="0">C8+C20</f>
        <v>2608.5</v>
      </c>
      <c r="D7" s="43">
        <f t="shared" si="0"/>
        <v>1792</v>
      </c>
      <c r="E7" s="43">
        <f t="shared" si="0"/>
        <v>1740.2</v>
      </c>
      <c r="F7" s="43">
        <f t="shared" si="0"/>
        <v>1850.1</v>
      </c>
      <c r="G7" s="43">
        <v>1582.6</v>
      </c>
      <c r="H7" s="43">
        <f t="shared" si="0"/>
        <v>4649.6000000000004</v>
      </c>
      <c r="I7" s="43">
        <f t="shared" si="0"/>
        <v>1484.4</v>
      </c>
      <c r="J7" s="43">
        <f t="shared" si="0"/>
        <v>1484.4</v>
      </c>
      <c r="K7" s="43">
        <f t="shared" si="0"/>
        <v>1582.6</v>
      </c>
      <c r="L7" s="43">
        <f t="shared" si="0"/>
        <v>1582.6</v>
      </c>
      <c r="M7" s="43">
        <f t="shared" si="0"/>
        <v>1582.6</v>
      </c>
      <c r="N7" s="43">
        <f t="shared" si="0"/>
        <v>146</v>
      </c>
      <c r="O7" s="43">
        <f t="shared" si="0"/>
        <v>34</v>
      </c>
      <c r="P7" s="43">
        <f t="shared" si="0"/>
        <v>112</v>
      </c>
      <c r="Q7" s="43">
        <f t="shared" si="0"/>
        <v>575.1</v>
      </c>
      <c r="R7" s="43">
        <f t="shared" si="0"/>
        <v>307.60000000000002</v>
      </c>
      <c r="S7" s="43">
        <f t="shared" si="0"/>
        <v>307.60000000000002</v>
      </c>
      <c r="T7" s="43">
        <f t="shared" si="0"/>
        <v>267.5</v>
      </c>
      <c r="U7" s="43">
        <f t="shared" si="0"/>
        <v>267.5</v>
      </c>
      <c r="V7" s="43">
        <f t="shared" si="0"/>
        <v>560.6</v>
      </c>
      <c r="W7" s="43">
        <f t="shared" si="0"/>
        <v>782.5</v>
      </c>
      <c r="X7" s="43">
        <f t="shared" si="0"/>
        <v>-221.9</v>
      </c>
    </row>
    <row r="8" spans="1:24" ht="18" customHeight="1">
      <c r="A8" s="42" t="s">
        <v>58</v>
      </c>
      <c r="B8" s="43">
        <f>SUM(B9:B19)</f>
        <v>57.167999999999999</v>
      </c>
      <c r="C8" s="43">
        <f t="shared" ref="C8:X8" si="1">SUM(C9:C19)</f>
        <v>0</v>
      </c>
      <c r="D8" s="43">
        <f t="shared" si="1"/>
        <v>0</v>
      </c>
      <c r="E8" s="43">
        <f t="shared" si="1"/>
        <v>0</v>
      </c>
      <c r="F8" s="43">
        <f t="shared" si="1"/>
        <v>0</v>
      </c>
      <c r="G8" s="43">
        <f t="shared" si="1"/>
        <v>57.167999999999999</v>
      </c>
      <c r="H8" s="43">
        <f t="shared" si="1"/>
        <v>57.167999999999999</v>
      </c>
      <c r="I8" s="43">
        <f t="shared" si="1"/>
        <v>0</v>
      </c>
      <c r="J8" s="43">
        <f t="shared" si="1"/>
        <v>0</v>
      </c>
      <c r="K8" s="43">
        <f t="shared" si="1"/>
        <v>0</v>
      </c>
      <c r="L8" s="43">
        <f t="shared" si="1"/>
        <v>0</v>
      </c>
      <c r="M8" s="43">
        <f t="shared" si="1"/>
        <v>57.167999999999999</v>
      </c>
      <c r="N8" s="43">
        <f t="shared" si="1"/>
        <v>0</v>
      </c>
      <c r="O8" s="43">
        <f t="shared" si="1"/>
        <v>0</v>
      </c>
      <c r="P8" s="43">
        <f t="shared" si="1"/>
        <v>0</v>
      </c>
      <c r="Q8" s="43">
        <f t="shared" si="1"/>
        <v>0</v>
      </c>
      <c r="R8" s="43">
        <f t="shared" si="1"/>
        <v>0</v>
      </c>
      <c r="S8" s="43">
        <f t="shared" si="1"/>
        <v>0</v>
      </c>
      <c r="T8" s="43">
        <f t="shared" si="1"/>
        <v>0</v>
      </c>
      <c r="U8" s="43">
        <f t="shared" si="1"/>
        <v>0</v>
      </c>
      <c r="V8" s="43">
        <f t="shared" si="1"/>
        <v>0</v>
      </c>
      <c r="W8" s="43">
        <f t="shared" si="1"/>
        <v>0</v>
      </c>
      <c r="X8" s="43">
        <f t="shared" si="1"/>
        <v>0</v>
      </c>
    </row>
    <row r="9" spans="1:24" ht="18" customHeight="1">
      <c r="A9" s="42" t="s">
        <v>59</v>
      </c>
      <c r="B9" s="43">
        <f t="shared" ref="B9:B19" si="2">C9+E9+G9</f>
        <v>13.093999999999999</v>
      </c>
      <c r="C9" s="43">
        <f t="shared" ref="C9:C19" si="3">I9+O9+R9+W9</f>
        <v>0</v>
      </c>
      <c r="D9" s="43">
        <f t="shared" ref="D9:D19" si="4">J9+S9</f>
        <v>0</v>
      </c>
      <c r="E9" s="43">
        <f t="shared" ref="E9:E19" si="5">K9+P9+T9+X9</f>
        <v>0</v>
      </c>
      <c r="F9" s="43">
        <f t="shared" ref="F9:F19" si="6">L9+U9</f>
        <v>0</v>
      </c>
      <c r="G9" s="43">
        <f t="shared" ref="G9:G19" si="7">M9</f>
        <v>13.093999999999999</v>
      </c>
      <c r="H9" s="43">
        <f t="shared" ref="H9:H19" si="8">I9+K9+M9</f>
        <v>13.093999999999999</v>
      </c>
      <c r="I9" s="43"/>
      <c r="J9" s="43"/>
      <c r="K9" s="43"/>
      <c r="L9" s="43"/>
      <c r="M9" s="43">
        <v>13.093999999999999</v>
      </c>
      <c r="N9" s="43">
        <f t="shared" ref="N9:N19" si="9">O9+P9</f>
        <v>0</v>
      </c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ht="18" customHeight="1">
      <c r="A10" s="42" t="s">
        <v>60</v>
      </c>
      <c r="B10" s="43">
        <f t="shared" si="2"/>
        <v>5.1439999999999904</v>
      </c>
      <c r="C10" s="43">
        <f t="shared" si="3"/>
        <v>0</v>
      </c>
      <c r="D10" s="43">
        <f t="shared" si="4"/>
        <v>0</v>
      </c>
      <c r="E10" s="43">
        <f t="shared" si="5"/>
        <v>0</v>
      </c>
      <c r="F10" s="43">
        <f t="shared" si="6"/>
        <v>0</v>
      </c>
      <c r="G10" s="43">
        <f t="shared" si="7"/>
        <v>5.1439999999999904</v>
      </c>
      <c r="H10" s="43">
        <f t="shared" si="8"/>
        <v>5.1439999999999904</v>
      </c>
      <c r="I10" s="43"/>
      <c r="J10" s="43"/>
      <c r="K10" s="43"/>
      <c r="L10" s="43"/>
      <c r="M10" s="43">
        <v>5.1439999999999904</v>
      </c>
      <c r="N10" s="43">
        <f t="shared" si="9"/>
        <v>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24" ht="18" customHeight="1">
      <c r="A11" s="42" t="s">
        <v>61</v>
      </c>
      <c r="B11" s="43">
        <f t="shared" si="2"/>
        <v>2.6</v>
      </c>
      <c r="C11" s="43">
        <f t="shared" si="3"/>
        <v>0</v>
      </c>
      <c r="D11" s="43">
        <f t="shared" si="4"/>
        <v>0</v>
      </c>
      <c r="E11" s="43">
        <f t="shared" si="5"/>
        <v>0</v>
      </c>
      <c r="F11" s="43">
        <f t="shared" si="6"/>
        <v>0</v>
      </c>
      <c r="G11" s="43">
        <f t="shared" si="7"/>
        <v>2.6</v>
      </c>
      <c r="H11" s="43">
        <f t="shared" si="8"/>
        <v>2.6</v>
      </c>
      <c r="I11" s="43"/>
      <c r="J11" s="43"/>
      <c r="K11" s="43"/>
      <c r="L11" s="43"/>
      <c r="M11" s="43">
        <v>2.6</v>
      </c>
      <c r="N11" s="43">
        <f t="shared" si="9"/>
        <v>0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ht="18" customHeight="1">
      <c r="A12" s="42" t="s">
        <v>62</v>
      </c>
      <c r="B12" s="43">
        <f t="shared" si="2"/>
        <v>5.0580000000000096</v>
      </c>
      <c r="C12" s="43">
        <f t="shared" si="3"/>
        <v>0</v>
      </c>
      <c r="D12" s="43">
        <f t="shared" si="4"/>
        <v>0</v>
      </c>
      <c r="E12" s="43">
        <f t="shared" si="5"/>
        <v>0</v>
      </c>
      <c r="F12" s="43">
        <f t="shared" si="6"/>
        <v>0</v>
      </c>
      <c r="G12" s="43">
        <f t="shared" si="7"/>
        <v>5.0580000000000096</v>
      </c>
      <c r="H12" s="43">
        <f t="shared" si="8"/>
        <v>5.0580000000000096</v>
      </c>
      <c r="I12" s="43"/>
      <c r="J12" s="43"/>
      <c r="K12" s="43"/>
      <c r="L12" s="43"/>
      <c r="M12" s="43">
        <v>5.0580000000000096</v>
      </c>
      <c r="N12" s="43">
        <f t="shared" si="9"/>
        <v>0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ht="18" customHeight="1">
      <c r="A13" s="42" t="s">
        <v>63</v>
      </c>
      <c r="B13" s="43">
        <f t="shared" si="2"/>
        <v>14.922000000000001</v>
      </c>
      <c r="C13" s="43">
        <f t="shared" si="3"/>
        <v>0</v>
      </c>
      <c r="D13" s="43">
        <f t="shared" si="4"/>
        <v>0</v>
      </c>
      <c r="E13" s="43">
        <f t="shared" si="5"/>
        <v>0</v>
      </c>
      <c r="F13" s="43">
        <f t="shared" si="6"/>
        <v>0</v>
      </c>
      <c r="G13" s="43">
        <f t="shared" si="7"/>
        <v>14.922000000000001</v>
      </c>
      <c r="H13" s="43">
        <f t="shared" si="8"/>
        <v>14.922000000000001</v>
      </c>
      <c r="I13" s="43"/>
      <c r="J13" s="43"/>
      <c r="K13" s="43"/>
      <c r="L13" s="43"/>
      <c r="M13" s="43">
        <v>14.922000000000001</v>
      </c>
      <c r="N13" s="43">
        <f t="shared" si="9"/>
        <v>0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ht="18" customHeight="1">
      <c r="A14" s="42" t="s">
        <v>64</v>
      </c>
      <c r="B14" s="43">
        <f t="shared" si="2"/>
        <v>3.3220000000000001</v>
      </c>
      <c r="C14" s="43">
        <f t="shared" si="3"/>
        <v>0</v>
      </c>
      <c r="D14" s="43">
        <f t="shared" si="4"/>
        <v>0</v>
      </c>
      <c r="E14" s="43">
        <f t="shared" si="5"/>
        <v>0</v>
      </c>
      <c r="F14" s="43">
        <f t="shared" si="6"/>
        <v>0</v>
      </c>
      <c r="G14" s="43">
        <f t="shared" si="7"/>
        <v>3.3220000000000001</v>
      </c>
      <c r="H14" s="43">
        <f t="shared" si="8"/>
        <v>3.3220000000000001</v>
      </c>
      <c r="I14" s="43"/>
      <c r="J14" s="43"/>
      <c r="K14" s="43"/>
      <c r="L14" s="43"/>
      <c r="M14" s="43">
        <v>3.3220000000000001</v>
      </c>
      <c r="N14" s="43">
        <f t="shared" si="9"/>
        <v>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ht="18" customHeight="1">
      <c r="A15" s="42" t="s">
        <v>65</v>
      </c>
      <c r="B15" s="43">
        <f t="shared" si="2"/>
        <v>3.3860000000000099</v>
      </c>
      <c r="C15" s="43">
        <f t="shared" si="3"/>
        <v>0</v>
      </c>
      <c r="D15" s="43">
        <f t="shared" si="4"/>
        <v>0</v>
      </c>
      <c r="E15" s="43">
        <f t="shared" si="5"/>
        <v>0</v>
      </c>
      <c r="F15" s="43">
        <f t="shared" si="6"/>
        <v>0</v>
      </c>
      <c r="G15" s="43">
        <f t="shared" si="7"/>
        <v>3.3860000000000099</v>
      </c>
      <c r="H15" s="43">
        <f t="shared" si="8"/>
        <v>3.3860000000000099</v>
      </c>
      <c r="I15" s="43"/>
      <c r="J15" s="43"/>
      <c r="K15" s="43"/>
      <c r="L15" s="43"/>
      <c r="M15" s="43">
        <v>3.3860000000000099</v>
      </c>
      <c r="N15" s="43">
        <f t="shared" si="9"/>
        <v>0</v>
      </c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ht="18" customHeight="1">
      <c r="A16" s="42" t="s">
        <v>66</v>
      </c>
      <c r="B16" s="43">
        <f t="shared" si="2"/>
        <v>2.6360000000000001</v>
      </c>
      <c r="C16" s="43">
        <f t="shared" si="3"/>
        <v>0</v>
      </c>
      <c r="D16" s="43">
        <f t="shared" si="4"/>
        <v>0</v>
      </c>
      <c r="E16" s="43">
        <f t="shared" si="5"/>
        <v>0</v>
      </c>
      <c r="F16" s="43">
        <f t="shared" si="6"/>
        <v>0</v>
      </c>
      <c r="G16" s="43">
        <f t="shared" si="7"/>
        <v>2.6360000000000001</v>
      </c>
      <c r="H16" s="43">
        <f t="shared" si="8"/>
        <v>2.6360000000000001</v>
      </c>
      <c r="I16" s="43"/>
      <c r="J16" s="43"/>
      <c r="K16" s="43"/>
      <c r="L16" s="43"/>
      <c r="M16" s="43">
        <v>2.6360000000000001</v>
      </c>
      <c r="N16" s="43">
        <f t="shared" si="9"/>
        <v>0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ht="18" customHeight="1">
      <c r="A17" s="42" t="s">
        <v>67</v>
      </c>
      <c r="B17" s="43">
        <f t="shared" si="2"/>
        <v>5.3</v>
      </c>
      <c r="C17" s="43">
        <f t="shared" si="3"/>
        <v>0</v>
      </c>
      <c r="D17" s="43">
        <f t="shared" si="4"/>
        <v>0</v>
      </c>
      <c r="E17" s="43">
        <f t="shared" si="5"/>
        <v>0</v>
      </c>
      <c r="F17" s="43">
        <f t="shared" si="6"/>
        <v>0</v>
      </c>
      <c r="G17" s="43">
        <f t="shared" si="7"/>
        <v>5.3</v>
      </c>
      <c r="H17" s="43">
        <f t="shared" si="8"/>
        <v>5.3</v>
      </c>
      <c r="I17" s="43"/>
      <c r="J17" s="43"/>
      <c r="K17" s="43"/>
      <c r="L17" s="43"/>
      <c r="M17" s="43">
        <v>5.3</v>
      </c>
      <c r="N17" s="43">
        <f t="shared" si="9"/>
        <v>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18" customHeight="1">
      <c r="A18" s="42" t="s">
        <v>68</v>
      </c>
      <c r="B18" s="43">
        <f t="shared" si="2"/>
        <v>1.706</v>
      </c>
      <c r="C18" s="43">
        <f t="shared" si="3"/>
        <v>0</v>
      </c>
      <c r="D18" s="43">
        <f t="shared" si="4"/>
        <v>0</v>
      </c>
      <c r="E18" s="43">
        <f t="shared" si="5"/>
        <v>0</v>
      </c>
      <c r="F18" s="43">
        <f t="shared" si="6"/>
        <v>0</v>
      </c>
      <c r="G18" s="43">
        <f t="shared" si="7"/>
        <v>1.706</v>
      </c>
      <c r="H18" s="43">
        <f t="shared" si="8"/>
        <v>1.706</v>
      </c>
      <c r="I18" s="43"/>
      <c r="J18" s="43"/>
      <c r="K18" s="43"/>
      <c r="L18" s="43"/>
      <c r="M18" s="43">
        <v>1.706</v>
      </c>
      <c r="N18" s="43">
        <f t="shared" si="9"/>
        <v>0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ht="18" customHeight="1">
      <c r="A19" s="42" t="s">
        <v>69</v>
      </c>
      <c r="B19" s="43">
        <f t="shared" si="2"/>
        <v>0</v>
      </c>
      <c r="C19" s="43">
        <f t="shared" si="3"/>
        <v>0</v>
      </c>
      <c r="D19" s="43">
        <f t="shared" si="4"/>
        <v>0</v>
      </c>
      <c r="E19" s="43">
        <f t="shared" si="5"/>
        <v>0</v>
      </c>
      <c r="F19" s="43">
        <f t="shared" si="6"/>
        <v>0</v>
      </c>
      <c r="G19" s="43">
        <f t="shared" si="7"/>
        <v>0</v>
      </c>
      <c r="H19" s="43">
        <f t="shared" si="8"/>
        <v>0</v>
      </c>
      <c r="I19" s="43"/>
      <c r="J19" s="43"/>
      <c r="K19" s="43"/>
      <c r="L19" s="43"/>
      <c r="M19" s="43">
        <v>0</v>
      </c>
      <c r="N19" s="43">
        <f t="shared" si="9"/>
        <v>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ht="18" customHeight="1">
      <c r="A20" s="42" t="s">
        <v>70</v>
      </c>
      <c r="B20" s="43">
        <f>SUM(B21:B30)</f>
        <v>5874.1319999999996</v>
      </c>
      <c r="C20" s="43">
        <f t="shared" ref="C20:X20" si="10">SUM(C21:C30)</f>
        <v>2608.5</v>
      </c>
      <c r="D20" s="43">
        <f t="shared" si="10"/>
        <v>1792</v>
      </c>
      <c r="E20" s="43">
        <f t="shared" si="10"/>
        <v>1740.2</v>
      </c>
      <c r="F20" s="43">
        <f t="shared" si="10"/>
        <v>1850.1</v>
      </c>
      <c r="G20" s="43">
        <v>1525.432</v>
      </c>
      <c r="H20" s="43">
        <f t="shared" si="10"/>
        <v>4592.4319999999998</v>
      </c>
      <c r="I20" s="43">
        <f t="shared" si="10"/>
        <v>1484.4</v>
      </c>
      <c r="J20" s="43">
        <f t="shared" si="10"/>
        <v>1484.4</v>
      </c>
      <c r="K20" s="43">
        <f t="shared" si="10"/>
        <v>1582.6</v>
      </c>
      <c r="L20" s="43">
        <f t="shared" si="10"/>
        <v>1582.6</v>
      </c>
      <c r="M20" s="43">
        <f t="shared" si="10"/>
        <v>1525.432</v>
      </c>
      <c r="N20" s="43">
        <f t="shared" si="10"/>
        <v>146</v>
      </c>
      <c r="O20" s="43">
        <f t="shared" si="10"/>
        <v>34</v>
      </c>
      <c r="P20" s="43">
        <f t="shared" si="10"/>
        <v>112</v>
      </c>
      <c r="Q20" s="43">
        <f t="shared" si="10"/>
        <v>575.1</v>
      </c>
      <c r="R20" s="43">
        <f t="shared" si="10"/>
        <v>307.60000000000002</v>
      </c>
      <c r="S20" s="43">
        <f t="shared" si="10"/>
        <v>307.60000000000002</v>
      </c>
      <c r="T20" s="43">
        <f t="shared" si="10"/>
        <v>267.5</v>
      </c>
      <c r="U20" s="43">
        <f t="shared" si="10"/>
        <v>267.5</v>
      </c>
      <c r="V20" s="43">
        <f t="shared" si="10"/>
        <v>560.6</v>
      </c>
      <c r="W20" s="43">
        <f t="shared" si="10"/>
        <v>782.5</v>
      </c>
      <c r="X20" s="43">
        <f t="shared" si="10"/>
        <v>-221.9</v>
      </c>
    </row>
    <row r="21" spans="1:24" ht="18" customHeight="1">
      <c r="A21" s="42" t="s">
        <v>48</v>
      </c>
      <c r="B21" s="43">
        <f>C21+E21+G21</f>
        <v>531.05399999999997</v>
      </c>
      <c r="C21" s="43">
        <f t="shared" ref="C21:C30" si="11">I21+O21+R21+W21</f>
        <v>208.1</v>
      </c>
      <c r="D21" s="43">
        <f>J21+S21</f>
        <v>188.5</v>
      </c>
      <c r="E21" s="43">
        <f>K21+P21+T21+X21</f>
        <v>188.6</v>
      </c>
      <c r="F21" s="43">
        <f>L21+U21</f>
        <v>179.7</v>
      </c>
      <c r="G21" s="43">
        <f>M21</f>
        <v>134.35400000000001</v>
      </c>
      <c r="H21" s="43">
        <f>I21+K21+M21</f>
        <v>474.35399999999998</v>
      </c>
      <c r="I21" s="43">
        <v>174.5</v>
      </c>
      <c r="J21" s="43">
        <v>174.5</v>
      </c>
      <c r="K21" s="43">
        <v>165.5</v>
      </c>
      <c r="L21" s="43">
        <v>165.5</v>
      </c>
      <c r="M21" s="43">
        <v>134.35400000000001</v>
      </c>
      <c r="N21" s="43">
        <f>O21+P21</f>
        <v>21</v>
      </c>
      <c r="O21" s="43">
        <v>8</v>
      </c>
      <c r="P21" s="43">
        <v>13</v>
      </c>
      <c r="Q21" s="43">
        <f>R21+T21</f>
        <v>28.2</v>
      </c>
      <c r="R21" s="43">
        <v>14</v>
      </c>
      <c r="S21" s="43">
        <v>14</v>
      </c>
      <c r="T21" s="43">
        <v>14.2</v>
      </c>
      <c r="U21" s="43">
        <v>14.2</v>
      </c>
      <c r="V21" s="43">
        <f>W21+X21</f>
        <v>7.5</v>
      </c>
      <c r="W21" s="43">
        <v>11.6</v>
      </c>
      <c r="X21" s="43">
        <v>-4.0999999999999996</v>
      </c>
    </row>
    <row r="22" spans="1:24" ht="18" customHeight="1">
      <c r="A22" s="42" t="s">
        <v>49</v>
      </c>
      <c r="B22" s="43">
        <f t="shared" ref="B22:B30" si="12">C22+E22+G22</f>
        <v>261.2</v>
      </c>
      <c r="C22" s="43">
        <f t="shared" si="11"/>
        <v>111.7</v>
      </c>
      <c r="D22" s="43">
        <f t="shared" ref="D22:D30" si="13">J22+S22</f>
        <v>97.8</v>
      </c>
      <c r="E22" s="43">
        <f t="shared" ref="E22:E30" si="14">K22+P22+T22+X22</f>
        <v>82.5</v>
      </c>
      <c r="F22" s="43">
        <f t="shared" ref="F22:F30" si="15">L22+U22</f>
        <v>79.2</v>
      </c>
      <c r="G22" s="43">
        <f t="shared" ref="G22:G30" si="16">M22</f>
        <v>67</v>
      </c>
      <c r="H22" s="43">
        <f t="shared" ref="H22:H30" si="17">I22+K22+M22</f>
        <v>214.4</v>
      </c>
      <c r="I22" s="43">
        <v>80.400000000000006</v>
      </c>
      <c r="J22" s="43">
        <v>80.400000000000006</v>
      </c>
      <c r="K22" s="43">
        <v>67</v>
      </c>
      <c r="L22" s="43">
        <v>67</v>
      </c>
      <c r="M22" s="43">
        <v>67</v>
      </c>
      <c r="N22" s="43">
        <f t="shared" ref="N22:N30" si="18">O22+P22</f>
        <v>14</v>
      </c>
      <c r="O22" s="43">
        <v>9</v>
      </c>
      <c r="P22" s="43">
        <v>5</v>
      </c>
      <c r="Q22" s="43">
        <f t="shared" ref="Q22:Q30" si="19">R22+T22</f>
        <v>29.6</v>
      </c>
      <c r="R22" s="43">
        <v>17.399999999999999</v>
      </c>
      <c r="S22" s="43">
        <v>17.399999999999999</v>
      </c>
      <c r="T22" s="43">
        <v>12.2</v>
      </c>
      <c r="U22" s="43">
        <v>12.2</v>
      </c>
      <c r="V22" s="43">
        <f t="shared" ref="V22:V30" si="20">W22+X22</f>
        <v>3.2</v>
      </c>
      <c r="W22" s="43">
        <v>4.9000000000000004</v>
      </c>
      <c r="X22" s="43">
        <v>-1.7</v>
      </c>
    </row>
    <row r="23" spans="1:24" ht="18" customHeight="1">
      <c r="A23" s="42" t="s">
        <v>50</v>
      </c>
      <c r="B23" s="43">
        <f t="shared" si="12"/>
        <v>250.9</v>
      </c>
      <c r="C23" s="43">
        <f t="shared" si="11"/>
        <v>107.5</v>
      </c>
      <c r="D23" s="43">
        <f t="shared" si="13"/>
        <v>83.2</v>
      </c>
      <c r="E23" s="43">
        <f t="shared" si="14"/>
        <v>76.8</v>
      </c>
      <c r="F23" s="43">
        <f t="shared" si="15"/>
        <v>79.400000000000006</v>
      </c>
      <c r="G23" s="43">
        <f t="shared" si="16"/>
        <v>66.599999999999994</v>
      </c>
      <c r="H23" s="43">
        <f t="shared" si="17"/>
        <v>199.7</v>
      </c>
      <c r="I23" s="43">
        <v>66.5</v>
      </c>
      <c r="J23" s="43">
        <v>66.5</v>
      </c>
      <c r="K23" s="43">
        <v>66.599999999999994</v>
      </c>
      <c r="L23" s="43">
        <v>66.599999999999994</v>
      </c>
      <c r="M23" s="43">
        <v>66.599999999999994</v>
      </c>
      <c r="N23" s="43">
        <f t="shared" si="18"/>
        <v>6</v>
      </c>
      <c r="O23" s="43">
        <v>2</v>
      </c>
      <c r="P23" s="43">
        <v>4</v>
      </c>
      <c r="Q23" s="43">
        <f t="shared" si="19"/>
        <v>29.5</v>
      </c>
      <c r="R23" s="43">
        <v>16.7</v>
      </c>
      <c r="S23" s="43">
        <v>16.7</v>
      </c>
      <c r="T23" s="43">
        <v>12.8</v>
      </c>
      <c r="U23" s="43">
        <v>12.8</v>
      </c>
      <c r="V23" s="43">
        <f t="shared" si="20"/>
        <v>15.7</v>
      </c>
      <c r="W23" s="43">
        <v>22.3</v>
      </c>
      <c r="X23" s="43">
        <v>-6.6</v>
      </c>
    </row>
    <row r="24" spans="1:24" ht="18" customHeight="1">
      <c r="A24" s="42" t="s">
        <v>51</v>
      </c>
      <c r="B24" s="43">
        <f t="shared" si="12"/>
        <v>463.11799999999999</v>
      </c>
      <c r="C24" s="43">
        <f t="shared" si="11"/>
        <v>208.5</v>
      </c>
      <c r="D24" s="43">
        <f t="shared" si="13"/>
        <v>149.9</v>
      </c>
      <c r="E24" s="43">
        <f t="shared" si="14"/>
        <v>190.6</v>
      </c>
      <c r="F24" s="43">
        <f t="shared" si="15"/>
        <v>192.4</v>
      </c>
      <c r="G24" s="43">
        <f t="shared" si="16"/>
        <v>64.018000000000001</v>
      </c>
      <c r="H24" s="43">
        <f t="shared" si="17"/>
        <v>362.81799999999998</v>
      </c>
      <c r="I24" s="43">
        <v>128</v>
      </c>
      <c r="J24" s="43">
        <v>128</v>
      </c>
      <c r="K24" s="43">
        <v>170.8</v>
      </c>
      <c r="L24" s="43">
        <v>170.8</v>
      </c>
      <c r="M24" s="57">
        <v>64.018000000000001</v>
      </c>
      <c r="N24" s="43">
        <f t="shared" si="18"/>
        <v>17</v>
      </c>
      <c r="O24" s="43">
        <v>3</v>
      </c>
      <c r="P24" s="43">
        <v>14</v>
      </c>
      <c r="Q24" s="43">
        <f t="shared" si="19"/>
        <v>43.5</v>
      </c>
      <c r="R24" s="43">
        <v>21.9</v>
      </c>
      <c r="S24" s="43">
        <v>21.9</v>
      </c>
      <c r="T24" s="43">
        <v>21.6</v>
      </c>
      <c r="U24" s="43">
        <v>21.6</v>
      </c>
      <c r="V24" s="43">
        <f t="shared" si="20"/>
        <v>39.799999999999997</v>
      </c>
      <c r="W24" s="43">
        <v>55.6</v>
      </c>
      <c r="X24" s="43">
        <v>-15.8</v>
      </c>
    </row>
    <row r="25" spans="1:24" ht="18" customHeight="1">
      <c r="A25" s="42" t="s">
        <v>71</v>
      </c>
      <c r="B25" s="43">
        <f t="shared" si="12"/>
        <v>83.36</v>
      </c>
      <c r="C25" s="43">
        <f t="shared" si="11"/>
        <v>0</v>
      </c>
      <c r="D25" s="43">
        <f t="shared" si="13"/>
        <v>0</v>
      </c>
      <c r="E25" s="43">
        <f t="shared" si="14"/>
        <v>0</v>
      </c>
      <c r="F25" s="43">
        <f t="shared" si="15"/>
        <v>0</v>
      </c>
      <c r="G25" s="43">
        <f t="shared" si="16"/>
        <v>83.36</v>
      </c>
      <c r="H25" s="43">
        <f t="shared" si="17"/>
        <v>83.36</v>
      </c>
      <c r="I25" s="43"/>
      <c r="J25" s="43"/>
      <c r="K25" s="43"/>
      <c r="L25" s="43"/>
      <c r="M25" s="43">
        <v>83.36</v>
      </c>
      <c r="N25" s="43">
        <f t="shared" si="18"/>
        <v>0</v>
      </c>
      <c r="O25" s="43"/>
      <c r="P25" s="43"/>
      <c r="Q25" s="43">
        <f t="shared" si="19"/>
        <v>0</v>
      </c>
      <c r="R25" s="43"/>
      <c r="S25" s="43"/>
      <c r="T25" s="43"/>
      <c r="U25" s="43"/>
      <c r="V25" s="43">
        <f t="shared" si="20"/>
        <v>0</v>
      </c>
      <c r="W25" s="43"/>
      <c r="X25" s="43"/>
    </row>
    <row r="26" spans="1:24" ht="18" customHeight="1">
      <c r="A26" s="42" t="s">
        <v>52</v>
      </c>
      <c r="B26" s="43">
        <f t="shared" si="12"/>
        <v>453.5</v>
      </c>
      <c r="C26" s="43">
        <f t="shared" si="11"/>
        <v>210.2</v>
      </c>
      <c r="D26" s="43">
        <f t="shared" si="13"/>
        <v>132.9</v>
      </c>
      <c r="E26" s="43">
        <f t="shared" si="14"/>
        <v>120.5</v>
      </c>
      <c r="F26" s="43">
        <f t="shared" si="15"/>
        <v>140.30000000000001</v>
      </c>
      <c r="G26" s="43">
        <f t="shared" si="16"/>
        <v>122.8</v>
      </c>
      <c r="H26" s="43">
        <f t="shared" si="17"/>
        <v>363.5</v>
      </c>
      <c r="I26" s="43">
        <v>115.3</v>
      </c>
      <c r="J26" s="43">
        <v>115.3</v>
      </c>
      <c r="K26" s="43">
        <v>125.4</v>
      </c>
      <c r="L26" s="43">
        <v>125.4</v>
      </c>
      <c r="M26" s="43">
        <v>122.8</v>
      </c>
      <c r="N26" s="43">
        <f t="shared" si="18"/>
        <v>8</v>
      </c>
      <c r="O26" s="43">
        <v>-1</v>
      </c>
      <c r="P26" s="43">
        <v>9</v>
      </c>
      <c r="Q26" s="43">
        <f t="shared" si="19"/>
        <v>32.5</v>
      </c>
      <c r="R26" s="43">
        <v>17.600000000000001</v>
      </c>
      <c r="S26" s="43">
        <v>17.600000000000001</v>
      </c>
      <c r="T26" s="43">
        <v>14.9</v>
      </c>
      <c r="U26" s="43">
        <v>14.9</v>
      </c>
      <c r="V26" s="43">
        <f t="shared" si="20"/>
        <v>49.5</v>
      </c>
      <c r="W26" s="43">
        <v>78.3</v>
      </c>
      <c r="X26" s="43">
        <v>-28.8</v>
      </c>
    </row>
    <row r="27" spans="1:24" ht="18" customHeight="1">
      <c r="A27" s="42" t="s">
        <v>53</v>
      </c>
      <c r="B27" s="43">
        <f t="shared" si="12"/>
        <v>659</v>
      </c>
      <c r="C27" s="43">
        <f t="shared" si="11"/>
        <v>268.10000000000002</v>
      </c>
      <c r="D27" s="43">
        <f t="shared" si="13"/>
        <v>155.1</v>
      </c>
      <c r="E27" s="43">
        <f t="shared" si="14"/>
        <v>199.7</v>
      </c>
      <c r="F27" s="43">
        <f t="shared" si="15"/>
        <v>228.4</v>
      </c>
      <c r="G27" s="43">
        <f t="shared" si="16"/>
        <v>191.2</v>
      </c>
      <c r="H27" s="43">
        <f t="shared" si="17"/>
        <v>502.3</v>
      </c>
      <c r="I27" s="43">
        <v>119.9</v>
      </c>
      <c r="J27" s="43">
        <v>119.9</v>
      </c>
      <c r="K27" s="43">
        <v>191.2</v>
      </c>
      <c r="L27" s="43">
        <v>191.2</v>
      </c>
      <c r="M27" s="43">
        <v>191.2</v>
      </c>
      <c r="N27" s="43">
        <f t="shared" si="18"/>
        <v>8</v>
      </c>
      <c r="O27" s="43">
        <v>-5</v>
      </c>
      <c r="P27" s="43">
        <v>13</v>
      </c>
      <c r="Q27" s="43">
        <f t="shared" si="19"/>
        <v>72.400000000000006</v>
      </c>
      <c r="R27" s="43">
        <v>35.200000000000003</v>
      </c>
      <c r="S27" s="43">
        <v>35.200000000000003</v>
      </c>
      <c r="T27" s="43">
        <v>37.200000000000003</v>
      </c>
      <c r="U27" s="43">
        <v>37.200000000000003</v>
      </c>
      <c r="V27" s="43">
        <f t="shared" si="20"/>
        <v>76.3</v>
      </c>
      <c r="W27" s="43">
        <v>118</v>
      </c>
      <c r="X27" s="43">
        <v>-41.7</v>
      </c>
    </row>
    <row r="28" spans="1:24" ht="18" customHeight="1">
      <c r="A28" s="42" t="s">
        <v>54</v>
      </c>
      <c r="B28" s="43">
        <f t="shared" si="12"/>
        <v>1834.6</v>
      </c>
      <c r="C28" s="43">
        <f t="shared" si="11"/>
        <v>891.9</v>
      </c>
      <c r="D28" s="43">
        <f t="shared" si="13"/>
        <v>615.4</v>
      </c>
      <c r="E28" s="43">
        <f t="shared" si="14"/>
        <v>512.20000000000005</v>
      </c>
      <c r="F28" s="43">
        <f t="shared" si="15"/>
        <v>529</v>
      </c>
      <c r="G28" s="43">
        <f t="shared" si="16"/>
        <v>430.5</v>
      </c>
      <c r="H28" s="43">
        <f t="shared" si="17"/>
        <v>1356.4</v>
      </c>
      <c r="I28" s="43">
        <v>495.4</v>
      </c>
      <c r="J28" s="43">
        <v>495.4</v>
      </c>
      <c r="K28" s="43">
        <v>430.5</v>
      </c>
      <c r="L28" s="43">
        <v>430.5</v>
      </c>
      <c r="M28" s="43">
        <v>430.5</v>
      </c>
      <c r="N28" s="43">
        <f t="shared" si="18"/>
        <v>52</v>
      </c>
      <c r="O28" s="43">
        <v>23</v>
      </c>
      <c r="P28" s="43">
        <v>29</v>
      </c>
      <c r="Q28" s="43">
        <f t="shared" si="19"/>
        <v>218.5</v>
      </c>
      <c r="R28" s="43">
        <v>120</v>
      </c>
      <c r="S28" s="43">
        <v>120</v>
      </c>
      <c r="T28" s="43">
        <v>98.5</v>
      </c>
      <c r="U28" s="43">
        <v>98.5</v>
      </c>
      <c r="V28" s="43">
        <f t="shared" si="20"/>
        <v>207.7</v>
      </c>
      <c r="W28" s="43">
        <v>253.5</v>
      </c>
      <c r="X28" s="43">
        <v>-45.8</v>
      </c>
    </row>
    <row r="29" spans="1:24" ht="18" customHeight="1">
      <c r="A29" s="42" t="s">
        <v>55</v>
      </c>
      <c r="B29" s="43">
        <f t="shared" si="12"/>
        <v>895.9</v>
      </c>
      <c r="C29" s="43">
        <f t="shared" si="11"/>
        <v>403</v>
      </c>
      <c r="D29" s="43">
        <f t="shared" si="13"/>
        <v>250.6</v>
      </c>
      <c r="E29" s="43">
        <f t="shared" si="14"/>
        <v>250.7</v>
      </c>
      <c r="F29" s="43">
        <f t="shared" si="15"/>
        <v>282.39999999999998</v>
      </c>
      <c r="G29" s="43">
        <f t="shared" si="16"/>
        <v>242.2</v>
      </c>
      <c r="H29" s="43">
        <f t="shared" si="17"/>
        <v>688.3</v>
      </c>
      <c r="I29" s="43">
        <v>203.9</v>
      </c>
      <c r="J29" s="43">
        <v>203.9</v>
      </c>
      <c r="K29" s="43">
        <v>242.2</v>
      </c>
      <c r="L29" s="43">
        <v>242.2</v>
      </c>
      <c r="M29" s="43">
        <v>242.2</v>
      </c>
      <c r="N29" s="43">
        <f t="shared" si="18"/>
        <v>13</v>
      </c>
      <c r="O29" s="43">
        <v>-3</v>
      </c>
      <c r="P29" s="43">
        <v>16</v>
      </c>
      <c r="Q29" s="43">
        <f t="shared" si="19"/>
        <v>86.9</v>
      </c>
      <c r="R29" s="43">
        <v>46.7</v>
      </c>
      <c r="S29" s="43">
        <v>46.7</v>
      </c>
      <c r="T29" s="43">
        <v>40.200000000000003</v>
      </c>
      <c r="U29" s="43">
        <v>40.200000000000003</v>
      </c>
      <c r="V29" s="43">
        <f t="shared" si="20"/>
        <v>107.7</v>
      </c>
      <c r="W29" s="43">
        <v>155.4</v>
      </c>
      <c r="X29" s="43">
        <v>-47.7</v>
      </c>
    </row>
    <row r="30" spans="1:24" ht="18" customHeight="1">
      <c r="A30" s="42" t="s">
        <v>56</v>
      </c>
      <c r="B30" s="43">
        <f t="shared" si="12"/>
        <v>441.5</v>
      </c>
      <c r="C30" s="43">
        <f t="shared" si="11"/>
        <v>199.5</v>
      </c>
      <c r="D30" s="43">
        <f t="shared" si="13"/>
        <v>118.6</v>
      </c>
      <c r="E30" s="43">
        <f t="shared" si="14"/>
        <v>118.6</v>
      </c>
      <c r="F30" s="43">
        <f t="shared" si="15"/>
        <v>139.30000000000001</v>
      </c>
      <c r="G30" s="43">
        <f t="shared" si="16"/>
        <v>123.4</v>
      </c>
      <c r="H30" s="43">
        <f t="shared" si="17"/>
        <v>347.3</v>
      </c>
      <c r="I30" s="43">
        <v>100.5</v>
      </c>
      <c r="J30" s="43">
        <v>100.5</v>
      </c>
      <c r="K30" s="43">
        <v>123.4</v>
      </c>
      <c r="L30" s="43">
        <v>123.4</v>
      </c>
      <c r="M30" s="43">
        <v>123.4</v>
      </c>
      <c r="N30" s="43">
        <f t="shared" si="18"/>
        <v>7</v>
      </c>
      <c r="O30" s="43">
        <v>-2</v>
      </c>
      <c r="P30" s="43">
        <v>9</v>
      </c>
      <c r="Q30" s="43">
        <f t="shared" si="19"/>
        <v>34</v>
      </c>
      <c r="R30" s="43">
        <v>18.100000000000001</v>
      </c>
      <c r="S30" s="43">
        <v>18.100000000000001</v>
      </c>
      <c r="T30" s="43">
        <v>15.9</v>
      </c>
      <c r="U30" s="43">
        <v>15.9</v>
      </c>
      <c r="V30" s="43">
        <f t="shared" si="20"/>
        <v>53.2</v>
      </c>
      <c r="W30" s="43">
        <v>82.9</v>
      </c>
      <c r="X30" s="43">
        <v>-29.7</v>
      </c>
    </row>
  </sheetData>
  <mergeCells count="24">
    <mergeCell ref="Q5:Q6"/>
    <mergeCell ref="C5:D5"/>
    <mergeCell ref="E5:F5"/>
    <mergeCell ref="X5:X6"/>
    <mergeCell ref="A4:A6"/>
    <mergeCell ref="B5:B6"/>
    <mergeCell ref="G5:G6"/>
    <mergeCell ref="H5:H6"/>
    <mergeCell ref="A2:X2"/>
    <mergeCell ref="R5:S5"/>
    <mergeCell ref="B4:G4"/>
    <mergeCell ref="H4:M4"/>
    <mergeCell ref="N4:P4"/>
    <mergeCell ref="Q4:U4"/>
    <mergeCell ref="V4:X4"/>
    <mergeCell ref="V5:V6"/>
    <mergeCell ref="W5:W6"/>
    <mergeCell ref="I5:J5"/>
    <mergeCell ref="K5:L5"/>
    <mergeCell ref="M5:M6"/>
    <mergeCell ref="N5:N6"/>
    <mergeCell ref="O5:O6"/>
    <mergeCell ref="P5:P6"/>
    <mergeCell ref="T5:U5"/>
  </mergeCells>
  <phoneticPr fontId="11" type="noConversion"/>
  <printOptions horizontalCentered="1"/>
  <pageMargins left="0.24" right="0.19685039370078741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1"/>
  <sheetViews>
    <sheetView tabSelected="1" workbookViewId="0">
      <selection activeCell="A4" sqref="A4:X31"/>
    </sheetView>
  </sheetViews>
  <sheetFormatPr defaultColWidth="8.75" defaultRowHeight="18" customHeight="1"/>
  <cols>
    <col min="1" max="1" width="19.25" style="35" customWidth="1"/>
    <col min="2" max="16384" width="8.75" style="35"/>
  </cols>
  <sheetData>
    <row r="1" spans="1:24" s="33" customFormat="1" ht="18" customHeight="1">
      <c r="A1" s="56" t="s">
        <v>108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33" customFormat="1" ht="31.5" customHeight="1">
      <c r="A2" s="73" t="s">
        <v>109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8" customHeight="1">
      <c r="X3" s="37" t="s">
        <v>0</v>
      </c>
    </row>
    <row r="4" spans="1:24" s="34" customFormat="1" ht="18" customHeight="1">
      <c r="A4" s="75" t="s">
        <v>41</v>
      </c>
      <c r="B4" s="75" t="s">
        <v>72</v>
      </c>
      <c r="C4" s="75"/>
      <c r="D4" s="75"/>
      <c r="E4" s="75"/>
      <c r="F4" s="75"/>
      <c r="G4" s="75"/>
      <c r="H4" s="75" t="s">
        <v>3</v>
      </c>
      <c r="I4" s="75"/>
      <c r="J4" s="75"/>
      <c r="K4" s="75"/>
      <c r="L4" s="75"/>
      <c r="M4" s="75"/>
      <c r="N4" s="75" t="s">
        <v>43</v>
      </c>
      <c r="O4" s="75"/>
      <c r="P4" s="75"/>
      <c r="Q4" s="75" t="s">
        <v>5</v>
      </c>
      <c r="R4" s="75"/>
      <c r="S4" s="75"/>
      <c r="T4" s="75"/>
      <c r="U4" s="75"/>
      <c r="V4" s="75" t="s">
        <v>44</v>
      </c>
      <c r="W4" s="75"/>
      <c r="X4" s="75"/>
    </row>
    <row r="5" spans="1:24" s="34" customFormat="1" ht="18" customHeight="1">
      <c r="A5" s="75"/>
      <c r="B5" s="75" t="s">
        <v>7</v>
      </c>
      <c r="C5" s="75" t="s">
        <v>8</v>
      </c>
      <c r="D5" s="75"/>
      <c r="E5" s="75" t="s">
        <v>9</v>
      </c>
      <c r="F5" s="75"/>
      <c r="G5" s="75" t="s">
        <v>10</v>
      </c>
      <c r="H5" s="75" t="s">
        <v>11</v>
      </c>
      <c r="I5" s="75" t="s">
        <v>8</v>
      </c>
      <c r="J5" s="75"/>
      <c r="K5" s="75" t="s">
        <v>9</v>
      </c>
      <c r="L5" s="75"/>
      <c r="M5" s="75" t="s">
        <v>10</v>
      </c>
      <c r="N5" s="75" t="s">
        <v>11</v>
      </c>
      <c r="O5" s="75" t="s">
        <v>8</v>
      </c>
      <c r="P5" s="75" t="s">
        <v>9</v>
      </c>
      <c r="Q5" s="75" t="s">
        <v>11</v>
      </c>
      <c r="R5" s="75" t="s">
        <v>8</v>
      </c>
      <c r="S5" s="75"/>
      <c r="T5" s="75" t="s">
        <v>9</v>
      </c>
      <c r="U5" s="75"/>
      <c r="V5" s="75" t="s">
        <v>11</v>
      </c>
      <c r="W5" s="75" t="s">
        <v>8</v>
      </c>
      <c r="X5" s="75" t="s">
        <v>9</v>
      </c>
    </row>
    <row r="6" spans="1:24" s="34" customFormat="1" ht="39.950000000000003" customHeight="1">
      <c r="A6" s="75"/>
      <c r="B6" s="75"/>
      <c r="C6" s="58" t="s">
        <v>45</v>
      </c>
      <c r="D6" s="59" t="s">
        <v>46</v>
      </c>
      <c r="E6" s="58" t="s">
        <v>45</v>
      </c>
      <c r="F6" s="59" t="s">
        <v>46</v>
      </c>
      <c r="G6" s="75"/>
      <c r="H6" s="75"/>
      <c r="I6" s="58" t="s">
        <v>45</v>
      </c>
      <c r="J6" s="59" t="s">
        <v>46</v>
      </c>
      <c r="K6" s="58" t="s">
        <v>45</v>
      </c>
      <c r="L6" s="59" t="s">
        <v>46</v>
      </c>
      <c r="M6" s="75"/>
      <c r="N6" s="75"/>
      <c r="O6" s="75"/>
      <c r="P6" s="75"/>
      <c r="Q6" s="75"/>
      <c r="R6" s="58" t="s">
        <v>45</v>
      </c>
      <c r="S6" s="59" t="s">
        <v>46</v>
      </c>
      <c r="T6" s="58" t="s">
        <v>45</v>
      </c>
      <c r="U6" s="59" t="s">
        <v>46</v>
      </c>
      <c r="V6" s="75"/>
      <c r="W6" s="75"/>
      <c r="X6" s="75"/>
    </row>
    <row r="7" spans="1:24" ht="18" customHeight="1">
      <c r="A7" s="60" t="s">
        <v>57</v>
      </c>
      <c r="B7" s="61">
        <f>B8+B20</f>
        <v>41192.699999999997</v>
      </c>
      <c r="C7" s="61">
        <f t="shared" ref="C7:X7" si="0">C8+C20</f>
        <v>27905.599999999999</v>
      </c>
      <c r="D7" s="61">
        <f t="shared" si="0"/>
        <v>1792</v>
      </c>
      <c r="E7" s="61">
        <f t="shared" si="0"/>
        <v>7351.9</v>
      </c>
      <c r="F7" s="61">
        <f t="shared" si="0"/>
        <v>1850.1</v>
      </c>
      <c r="G7" s="61">
        <f t="shared" si="0"/>
        <v>5935.2</v>
      </c>
      <c r="H7" s="61">
        <f t="shared" si="0"/>
        <v>29675.3</v>
      </c>
      <c r="I7" s="61">
        <f t="shared" si="0"/>
        <v>17804.900000000001</v>
      </c>
      <c r="J7" s="61">
        <f t="shared" si="0"/>
        <v>1484.4</v>
      </c>
      <c r="K7" s="61">
        <f t="shared" si="0"/>
        <v>5935.2</v>
      </c>
      <c r="L7" s="61">
        <f t="shared" si="0"/>
        <v>1582.6</v>
      </c>
      <c r="M7" s="61">
        <f t="shared" si="0"/>
        <v>5935.2</v>
      </c>
      <c r="N7" s="61">
        <f t="shared" si="0"/>
        <v>3977</v>
      </c>
      <c r="O7" s="61">
        <f t="shared" si="0"/>
        <v>3454</v>
      </c>
      <c r="P7" s="61">
        <f t="shared" si="0"/>
        <v>523</v>
      </c>
      <c r="Q7" s="61">
        <f t="shared" si="0"/>
        <v>3346.8</v>
      </c>
      <c r="R7" s="61">
        <f t="shared" si="0"/>
        <v>2231.1999999999998</v>
      </c>
      <c r="S7" s="61">
        <f t="shared" si="0"/>
        <v>307.60000000000002</v>
      </c>
      <c r="T7" s="61">
        <f t="shared" si="0"/>
        <v>1115.5999999999999</v>
      </c>
      <c r="U7" s="61">
        <f t="shared" si="0"/>
        <v>267.5</v>
      </c>
      <c r="V7" s="61">
        <f t="shared" si="0"/>
        <v>4193.6000000000004</v>
      </c>
      <c r="W7" s="61">
        <f t="shared" si="0"/>
        <v>4415.5</v>
      </c>
      <c r="X7" s="61">
        <f t="shared" si="0"/>
        <v>-221.9</v>
      </c>
    </row>
    <row r="8" spans="1:24" ht="18" customHeight="1">
      <c r="A8" s="60" t="s">
        <v>58</v>
      </c>
      <c r="B8" s="61">
        <f>SUM(B9:B19)</f>
        <v>1250.4680000000001</v>
      </c>
      <c r="C8" s="61">
        <f t="shared" ref="C8:X8" si="1">SUM(C9:C19)</f>
        <v>769.6</v>
      </c>
      <c r="D8" s="61">
        <f t="shared" si="1"/>
        <v>0</v>
      </c>
      <c r="E8" s="61">
        <f t="shared" si="1"/>
        <v>224.6</v>
      </c>
      <c r="F8" s="61">
        <f t="shared" si="1"/>
        <v>0</v>
      </c>
      <c r="G8" s="61">
        <f t="shared" si="1"/>
        <v>256.26799999999997</v>
      </c>
      <c r="H8" s="61">
        <f t="shared" si="1"/>
        <v>1052.6679999999999</v>
      </c>
      <c r="I8" s="61">
        <f t="shared" si="1"/>
        <v>597.29999999999995</v>
      </c>
      <c r="J8" s="61">
        <f t="shared" si="1"/>
        <v>0</v>
      </c>
      <c r="K8" s="61">
        <f t="shared" si="1"/>
        <v>199.1</v>
      </c>
      <c r="L8" s="61">
        <f t="shared" si="1"/>
        <v>0</v>
      </c>
      <c r="M8" s="61">
        <f t="shared" si="1"/>
        <v>256.26799999999997</v>
      </c>
      <c r="N8" s="61">
        <f t="shared" si="1"/>
        <v>172.9</v>
      </c>
      <c r="O8" s="61">
        <f t="shared" si="1"/>
        <v>155.5</v>
      </c>
      <c r="P8" s="61">
        <f t="shared" si="1"/>
        <v>17.399999999999999</v>
      </c>
      <c r="Q8" s="61">
        <f t="shared" si="1"/>
        <v>24.9</v>
      </c>
      <c r="R8" s="61">
        <f t="shared" si="1"/>
        <v>16.8</v>
      </c>
      <c r="S8" s="61">
        <f t="shared" si="1"/>
        <v>0</v>
      </c>
      <c r="T8" s="61">
        <f t="shared" si="1"/>
        <v>8.1</v>
      </c>
      <c r="U8" s="61">
        <f t="shared" si="1"/>
        <v>0</v>
      </c>
      <c r="V8" s="61">
        <f t="shared" si="1"/>
        <v>0</v>
      </c>
      <c r="W8" s="61">
        <f t="shared" si="1"/>
        <v>0</v>
      </c>
      <c r="X8" s="61">
        <f t="shared" si="1"/>
        <v>0</v>
      </c>
    </row>
    <row r="9" spans="1:24" ht="18" customHeight="1">
      <c r="A9" s="60" t="s">
        <v>59</v>
      </c>
      <c r="B9" s="61">
        <f t="shared" ref="B9:B30" si="2">C9+E9+G9</f>
        <v>206.934</v>
      </c>
      <c r="C9" s="61">
        <f t="shared" ref="C9:C19" si="3">I9+O9+R9+W9</f>
        <v>122.5</v>
      </c>
      <c r="D9" s="61">
        <f t="shared" ref="D9:D19" si="4">J9+S9</f>
        <v>0</v>
      </c>
      <c r="E9" s="61">
        <f t="shared" ref="E9:E19" si="5">K9+P9+T9+X9</f>
        <v>37.869999999999997</v>
      </c>
      <c r="F9" s="61">
        <f t="shared" ref="F9:F19" si="6">L9+U9</f>
        <v>0</v>
      </c>
      <c r="G9" s="61">
        <f>M9</f>
        <v>46.564</v>
      </c>
      <c r="H9" s="61">
        <f t="shared" ref="H9:H19" si="7">I9+K9+M9</f>
        <v>180.434</v>
      </c>
      <c r="I9" s="61">
        <v>100.4</v>
      </c>
      <c r="J9" s="61"/>
      <c r="K9" s="61">
        <v>33.47</v>
      </c>
      <c r="L9" s="61"/>
      <c r="M9" s="62">
        <v>46.564</v>
      </c>
      <c r="N9" s="61">
        <f t="shared" ref="N9:N19" si="8">O9+P9</f>
        <v>25</v>
      </c>
      <c r="O9" s="61">
        <v>21.1</v>
      </c>
      <c r="P9" s="61">
        <v>3.9</v>
      </c>
      <c r="Q9" s="61">
        <f t="shared" ref="Q9:Q19" si="9">R9+T9</f>
        <v>1.5</v>
      </c>
      <c r="R9" s="61">
        <v>1</v>
      </c>
      <c r="S9" s="61"/>
      <c r="T9" s="61">
        <v>0.5</v>
      </c>
      <c r="U9" s="61"/>
      <c r="V9" s="61"/>
      <c r="W9" s="61"/>
      <c r="X9" s="61"/>
    </row>
    <row r="10" spans="1:24" ht="18" customHeight="1">
      <c r="A10" s="60" t="s">
        <v>60</v>
      </c>
      <c r="B10" s="61">
        <f t="shared" si="2"/>
        <v>81.724000000000004</v>
      </c>
      <c r="C10" s="61">
        <f t="shared" si="3"/>
        <v>48.4</v>
      </c>
      <c r="D10" s="61">
        <f t="shared" si="4"/>
        <v>0</v>
      </c>
      <c r="E10" s="61">
        <f t="shared" si="5"/>
        <v>14.99</v>
      </c>
      <c r="F10" s="61">
        <f t="shared" si="6"/>
        <v>0</v>
      </c>
      <c r="G10" s="61">
        <f t="shared" ref="G10:G30" si="10">M10</f>
        <v>18.334</v>
      </c>
      <c r="H10" s="61">
        <f t="shared" si="7"/>
        <v>71.123999999999995</v>
      </c>
      <c r="I10" s="61">
        <v>39.6</v>
      </c>
      <c r="J10" s="61"/>
      <c r="K10" s="61">
        <v>13.19</v>
      </c>
      <c r="L10" s="61"/>
      <c r="M10" s="62">
        <v>18.334</v>
      </c>
      <c r="N10" s="61">
        <f t="shared" si="8"/>
        <v>9.8000000000000007</v>
      </c>
      <c r="O10" s="61">
        <v>8.3000000000000007</v>
      </c>
      <c r="P10" s="61">
        <v>1.5</v>
      </c>
      <c r="Q10" s="61">
        <f t="shared" si="9"/>
        <v>0.8</v>
      </c>
      <c r="R10" s="61">
        <v>0.5</v>
      </c>
      <c r="S10" s="61"/>
      <c r="T10" s="61">
        <v>0.3</v>
      </c>
      <c r="U10" s="61"/>
      <c r="V10" s="61"/>
      <c r="W10" s="61"/>
      <c r="X10" s="61"/>
    </row>
    <row r="11" spans="1:24" ht="18" customHeight="1">
      <c r="A11" s="60" t="s">
        <v>61</v>
      </c>
      <c r="B11" s="61">
        <f t="shared" si="2"/>
        <v>40.5</v>
      </c>
      <c r="C11" s="61">
        <f t="shared" si="3"/>
        <v>24</v>
      </c>
      <c r="D11" s="61">
        <f t="shared" si="4"/>
        <v>0</v>
      </c>
      <c r="E11" s="61">
        <f t="shared" si="5"/>
        <v>7.35</v>
      </c>
      <c r="F11" s="61">
        <f t="shared" si="6"/>
        <v>0</v>
      </c>
      <c r="G11" s="61">
        <f t="shared" si="10"/>
        <v>9.15</v>
      </c>
      <c r="H11" s="61">
        <f t="shared" si="7"/>
        <v>35.4</v>
      </c>
      <c r="I11" s="61">
        <v>19.7</v>
      </c>
      <c r="J11" s="61"/>
      <c r="K11" s="61">
        <v>6.55</v>
      </c>
      <c r="L11" s="61"/>
      <c r="M11" s="62">
        <v>9.15</v>
      </c>
      <c r="N11" s="61">
        <f t="shared" si="8"/>
        <v>5</v>
      </c>
      <c r="O11" s="61">
        <v>4.2</v>
      </c>
      <c r="P11" s="61">
        <v>0.8</v>
      </c>
      <c r="Q11" s="61">
        <f t="shared" si="9"/>
        <v>0.1</v>
      </c>
      <c r="R11" s="61">
        <v>0.1</v>
      </c>
      <c r="S11" s="61"/>
      <c r="T11" s="61"/>
      <c r="U11" s="61"/>
      <c r="V11" s="61"/>
      <c r="W11" s="61"/>
      <c r="X11" s="61"/>
    </row>
    <row r="12" spans="1:24" ht="18" customHeight="1">
      <c r="A12" s="60" t="s">
        <v>62</v>
      </c>
      <c r="B12" s="61">
        <f t="shared" si="2"/>
        <v>93.358000000000004</v>
      </c>
      <c r="C12" s="61">
        <f t="shared" si="3"/>
        <v>55.4</v>
      </c>
      <c r="D12" s="61">
        <f t="shared" si="4"/>
        <v>0</v>
      </c>
      <c r="E12" s="61">
        <f t="shared" si="5"/>
        <v>17.25</v>
      </c>
      <c r="F12" s="61">
        <f t="shared" si="6"/>
        <v>0</v>
      </c>
      <c r="G12" s="61">
        <f t="shared" si="10"/>
        <v>20.707999999999998</v>
      </c>
      <c r="H12" s="61">
        <f t="shared" si="7"/>
        <v>83.358000000000004</v>
      </c>
      <c r="I12" s="61">
        <v>47</v>
      </c>
      <c r="J12" s="61"/>
      <c r="K12" s="61">
        <v>15.65</v>
      </c>
      <c r="L12" s="61"/>
      <c r="M12" s="62">
        <v>20.707999999999998</v>
      </c>
      <c r="N12" s="61">
        <f t="shared" si="8"/>
        <v>9.6</v>
      </c>
      <c r="O12" s="61">
        <v>8.1</v>
      </c>
      <c r="P12" s="61">
        <v>1.5</v>
      </c>
      <c r="Q12" s="61">
        <f t="shared" si="9"/>
        <v>0.4</v>
      </c>
      <c r="R12" s="61">
        <v>0.3</v>
      </c>
      <c r="S12" s="61"/>
      <c r="T12" s="61">
        <v>0.1</v>
      </c>
      <c r="U12" s="61"/>
      <c r="V12" s="61"/>
      <c r="W12" s="61"/>
      <c r="X12" s="61"/>
    </row>
    <row r="13" spans="1:24" ht="18" customHeight="1">
      <c r="A13" s="60" t="s">
        <v>63</v>
      </c>
      <c r="B13" s="61">
        <f t="shared" si="2"/>
        <v>339.34199999999998</v>
      </c>
      <c r="C13" s="61">
        <f t="shared" si="3"/>
        <v>213.6</v>
      </c>
      <c r="D13" s="61">
        <f t="shared" si="4"/>
        <v>0</v>
      </c>
      <c r="E13" s="61">
        <f t="shared" si="5"/>
        <v>58.81</v>
      </c>
      <c r="F13" s="61">
        <f t="shared" si="6"/>
        <v>0</v>
      </c>
      <c r="G13" s="61">
        <f t="shared" si="10"/>
        <v>66.932000000000002</v>
      </c>
      <c r="H13" s="61">
        <f t="shared" si="7"/>
        <v>274.94200000000001</v>
      </c>
      <c r="I13" s="61">
        <v>156</v>
      </c>
      <c r="J13" s="61"/>
      <c r="K13" s="61">
        <v>52.01</v>
      </c>
      <c r="L13" s="61"/>
      <c r="M13" s="62">
        <v>66.932000000000002</v>
      </c>
      <c r="N13" s="61">
        <f t="shared" si="8"/>
        <v>57.4</v>
      </c>
      <c r="O13" s="61">
        <v>52.9</v>
      </c>
      <c r="P13" s="61">
        <v>4.5</v>
      </c>
      <c r="Q13" s="61">
        <f t="shared" si="9"/>
        <v>7</v>
      </c>
      <c r="R13" s="61">
        <v>4.7</v>
      </c>
      <c r="S13" s="61"/>
      <c r="T13" s="61">
        <v>2.2999999999999998</v>
      </c>
      <c r="U13" s="61"/>
      <c r="V13" s="61"/>
      <c r="W13" s="61"/>
      <c r="X13" s="61"/>
    </row>
    <row r="14" spans="1:24" ht="18" customHeight="1">
      <c r="A14" s="60" t="s">
        <v>64</v>
      </c>
      <c r="B14" s="61">
        <f t="shared" si="2"/>
        <v>79.682000000000002</v>
      </c>
      <c r="C14" s="61">
        <f t="shared" si="3"/>
        <v>50.1</v>
      </c>
      <c r="D14" s="61">
        <f t="shared" si="4"/>
        <v>0</v>
      </c>
      <c r="E14" s="61">
        <f t="shared" si="5"/>
        <v>13.98</v>
      </c>
      <c r="F14" s="61">
        <f t="shared" si="6"/>
        <v>0</v>
      </c>
      <c r="G14" s="61">
        <f t="shared" si="10"/>
        <v>15.602</v>
      </c>
      <c r="H14" s="61">
        <f t="shared" si="7"/>
        <v>64.682000000000002</v>
      </c>
      <c r="I14" s="61">
        <v>36.799999999999997</v>
      </c>
      <c r="J14" s="61"/>
      <c r="K14" s="61">
        <v>12.28</v>
      </c>
      <c r="L14" s="61"/>
      <c r="M14" s="62">
        <v>15.602</v>
      </c>
      <c r="N14" s="61">
        <f t="shared" si="8"/>
        <v>12.8</v>
      </c>
      <c r="O14" s="61">
        <v>11.8</v>
      </c>
      <c r="P14" s="61">
        <v>1</v>
      </c>
      <c r="Q14" s="61">
        <f t="shared" si="9"/>
        <v>2.2000000000000002</v>
      </c>
      <c r="R14" s="61">
        <v>1.5</v>
      </c>
      <c r="S14" s="61"/>
      <c r="T14" s="61">
        <v>0.7</v>
      </c>
      <c r="U14" s="61"/>
      <c r="V14" s="61"/>
      <c r="W14" s="61"/>
      <c r="X14" s="61"/>
    </row>
    <row r="15" spans="1:24" ht="18" customHeight="1">
      <c r="A15" s="60" t="s">
        <v>65</v>
      </c>
      <c r="B15" s="61">
        <f t="shared" si="2"/>
        <v>86.186000000000007</v>
      </c>
      <c r="C15" s="61">
        <f t="shared" si="3"/>
        <v>54.1</v>
      </c>
      <c r="D15" s="61">
        <f t="shared" si="4"/>
        <v>0</v>
      </c>
      <c r="E15" s="61">
        <f t="shared" si="5"/>
        <v>15.3</v>
      </c>
      <c r="F15" s="61">
        <f t="shared" si="6"/>
        <v>0</v>
      </c>
      <c r="G15" s="61">
        <f t="shared" si="10"/>
        <v>16.786000000000001</v>
      </c>
      <c r="H15" s="61">
        <f t="shared" si="7"/>
        <v>70.385999999999996</v>
      </c>
      <c r="I15" s="61">
        <v>40.200000000000003</v>
      </c>
      <c r="J15" s="61"/>
      <c r="K15" s="61">
        <v>13.4</v>
      </c>
      <c r="L15" s="61"/>
      <c r="M15" s="62">
        <v>16.786000000000001</v>
      </c>
      <c r="N15" s="61">
        <f t="shared" si="8"/>
        <v>13</v>
      </c>
      <c r="O15" s="61">
        <v>12</v>
      </c>
      <c r="P15" s="61">
        <v>1</v>
      </c>
      <c r="Q15" s="61">
        <f t="shared" si="9"/>
        <v>2.8</v>
      </c>
      <c r="R15" s="61">
        <v>1.9</v>
      </c>
      <c r="S15" s="61"/>
      <c r="T15" s="61">
        <v>0.9</v>
      </c>
      <c r="U15" s="61"/>
      <c r="V15" s="61"/>
      <c r="W15" s="61"/>
      <c r="X15" s="61"/>
    </row>
    <row r="16" spans="1:24" ht="18" customHeight="1">
      <c r="A16" s="60" t="s">
        <v>66</v>
      </c>
      <c r="B16" s="61">
        <f t="shared" si="2"/>
        <v>59.655999999999999</v>
      </c>
      <c r="C16" s="61">
        <f t="shared" si="3"/>
        <v>37.5</v>
      </c>
      <c r="D16" s="61">
        <f t="shared" si="4"/>
        <v>0</v>
      </c>
      <c r="E16" s="61">
        <f t="shared" si="5"/>
        <v>10.41</v>
      </c>
      <c r="F16" s="61">
        <f t="shared" si="6"/>
        <v>0</v>
      </c>
      <c r="G16" s="61">
        <f t="shared" si="10"/>
        <v>11.746</v>
      </c>
      <c r="H16" s="61">
        <f t="shared" si="7"/>
        <v>48.155999999999999</v>
      </c>
      <c r="I16" s="61">
        <v>27.3</v>
      </c>
      <c r="J16" s="61"/>
      <c r="K16" s="61">
        <v>9.11</v>
      </c>
      <c r="L16" s="61"/>
      <c r="M16" s="62">
        <v>11.746</v>
      </c>
      <c r="N16" s="61">
        <f t="shared" si="8"/>
        <v>10.1</v>
      </c>
      <c r="O16" s="61">
        <v>9.3000000000000007</v>
      </c>
      <c r="P16" s="61">
        <v>0.8</v>
      </c>
      <c r="Q16" s="61">
        <f t="shared" si="9"/>
        <v>1.4</v>
      </c>
      <c r="R16" s="61">
        <v>0.9</v>
      </c>
      <c r="S16" s="61"/>
      <c r="T16" s="61">
        <v>0.5</v>
      </c>
      <c r="U16" s="61"/>
      <c r="V16" s="61"/>
      <c r="W16" s="61"/>
      <c r="X16" s="61"/>
    </row>
    <row r="17" spans="1:24" ht="18" customHeight="1">
      <c r="A17" s="60" t="s">
        <v>67</v>
      </c>
      <c r="B17" s="61">
        <f t="shared" si="2"/>
        <v>124.9</v>
      </c>
      <c r="C17" s="61">
        <f t="shared" si="3"/>
        <v>78.5</v>
      </c>
      <c r="D17" s="61">
        <f t="shared" si="4"/>
        <v>0</v>
      </c>
      <c r="E17" s="61">
        <f t="shared" si="5"/>
        <v>21.7</v>
      </c>
      <c r="F17" s="61">
        <f t="shared" si="6"/>
        <v>0</v>
      </c>
      <c r="G17" s="61">
        <f t="shared" si="10"/>
        <v>24.7</v>
      </c>
      <c r="H17" s="61">
        <f t="shared" si="7"/>
        <v>102.3</v>
      </c>
      <c r="I17" s="61">
        <v>58.2</v>
      </c>
      <c r="J17" s="61"/>
      <c r="K17" s="61">
        <v>19.399999999999999</v>
      </c>
      <c r="L17" s="61"/>
      <c r="M17" s="62">
        <v>24.7</v>
      </c>
      <c r="N17" s="61">
        <f t="shared" si="8"/>
        <v>20.399999999999999</v>
      </c>
      <c r="O17" s="61">
        <v>18.8</v>
      </c>
      <c r="P17" s="61">
        <v>1.6</v>
      </c>
      <c r="Q17" s="61">
        <f t="shared" si="9"/>
        <v>2.2000000000000002</v>
      </c>
      <c r="R17" s="61">
        <v>1.5</v>
      </c>
      <c r="S17" s="61"/>
      <c r="T17" s="61">
        <v>0.7</v>
      </c>
      <c r="U17" s="61"/>
      <c r="V17" s="61"/>
      <c r="W17" s="61"/>
      <c r="X17" s="61"/>
    </row>
    <row r="18" spans="1:24" ht="18" customHeight="1">
      <c r="A18" s="60" t="s">
        <v>68</v>
      </c>
      <c r="B18" s="61">
        <f t="shared" si="2"/>
        <v>43.045999999999999</v>
      </c>
      <c r="C18" s="61">
        <f t="shared" si="3"/>
        <v>27.1</v>
      </c>
      <c r="D18" s="61">
        <f t="shared" si="4"/>
        <v>0</v>
      </c>
      <c r="E18" s="61">
        <f t="shared" si="5"/>
        <v>7.72</v>
      </c>
      <c r="F18" s="61">
        <f t="shared" si="6"/>
        <v>0</v>
      </c>
      <c r="G18" s="61">
        <f t="shared" si="10"/>
        <v>8.2260000000000009</v>
      </c>
      <c r="H18" s="61">
        <f t="shared" si="7"/>
        <v>34.246000000000002</v>
      </c>
      <c r="I18" s="61">
        <v>19.5</v>
      </c>
      <c r="J18" s="61"/>
      <c r="K18" s="61">
        <v>6.52</v>
      </c>
      <c r="L18" s="61"/>
      <c r="M18" s="62">
        <v>8.2260000000000009</v>
      </c>
      <c r="N18" s="61">
        <f t="shared" si="8"/>
        <v>6.6</v>
      </c>
      <c r="O18" s="61">
        <v>6.1</v>
      </c>
      <c r="P18" s="61">
        <v>0.5</v>
      </c>
      <c r="Q18" s="61">
        <f t="shared" si="9"/>
        <v>2.2000000000000002</v>
      </c>
      <c r="R18" s="61">
        <v>1.5</v>
      </c>
      <c r="S18" s="61"/>
      <c r="T18" s="61">
        <v>0.7</v>
      </c>
      <c r="U18" s="61"/>
      <c r="V18" s="61"/>
      <c r="W18" s="61"/>
      <c r="X18" s="61"/>
    </row>
    <row r="19" spans="1:24" ht="18" customHeight="1">
      <c r="A19" s="60" t="s">
        <v>69</v>
      </c>
      <c r="B19" s="61">
        <f t="shared" si="2"/>
        <v>95.14</v>
      </c>
      <c r="C19" s="61">
        <f t="shared" si="3"/>
        <v>58.4</v>
      </c>
      <c r="D19" s="61">
        <f t="shared" si="4"/>
        <v>0</v>
      </c>
      <c r="E19" s="61">
        <f t="shared" si="5"/>
        <v>19.22</v>
      </c>
      <c r="F19" s="61">
        <f t="shared" si="6"/>
        <v>0</v>
      </c>
      <c r="G19" s="61">
        <f t="shared" si="10"/>
        <v>17.52</v>
      </c>
      <c r="H19" s="61">
        <f t="shared" si="7"/>
        <v>87.64</v>
      </c>
      <c r="I19" s="61">
        <v>52.6</v>
      </c>
      <c r="J19" s="61"/>
      <c r="K19" s="61">
        <v>17.52</v>
      </c>
      <c r="L19" s="61"/>
      <c r="M19" s="62">
        <v>17.52</v>
      </c>
      <c r="N19" s="61">
        <f t="shared" si="8"/>
        <v>3.2</v>
      </c>
      <c r="O19" s="61">
        <v>2.9</v>
      </c>
      <c r="P19" s="61">
        <v>0.3</v>
      </c>
      <c r="Q19" s="61">
        <f t="shared" si="9"/>
        <v>4.3</v>
      </c>
      <c r="R19" s="61">
        <v>2.9</v>
      </c>
      <c r="S19" s="61"/>
      <c r="T19" s="61">
        <v>1.4</v>
      </c>
      <c r="U19" s="61"/>
      <c r="V19" s="61"/>
      <c r="W19" s="61"/>
      <c r="X19" s="61"/>
    </row>
    <row r="20" spans="1:24" ht="18" customHeight="1">
      <c r="A20" s="60" t="s">
        <v>70</v>
      </c>
      <c r="B20" s="61">
        <f t="shared" si="2"/>
        <v>39942.232000000004</v>
      </c>
      <c r="C20" s="61">
        <f t="shared" ref="C20:X20" si="11">SUM(C21:C30)</f>
        <v>27136</v>
      </c>
      <c r="D20" s="61">
        <f t="shared" si="11"/>
        <v>1792</v>
      </c>
      <c r="E20" s="61">
        <f t="shared" si="11"/>
        <v>7127.3</v>
      </c>
      <c r="F20" s="61">
        <f t="shared" si="11"/>
        <v>1850.1</v>
      </c>
      <c r="G20" s="61">
        <f t="shared" si="10"/>
        <v>5678.9319999999998</v>
      </c>
      <c r="H20" s="61">
        <f t="shared" si="11"/>
        <v>28622.632000000001</v>
      </c>
      <c r="I20" s="61">
        <f t="shared" si="11"/>
        <v>17207.599999999999</v>
      </c>
      <c r="J20" s="61">
        <f t="shared" si="11"/>
        <v>1484.4</v>
      </c>
      <c r="K20" s="61">
        <f t="shared" si="11"/>
        <v>5736.1</v>
      </c>
      <c r="L20" s="61">
        <f t="shared" si="11"/>
        <v>1582.6</v>
      </c>
      <c r="M20" s="62">
        <v>5678.9319999999998</v>
      </c>
      <c r="N20" s="61">
        <f t="shared" si="11"/>
        <v>3804.1</v>
      </c>
      <c r="O20" s="61">
        <f t="shared" si="11"/>
        <v>3298.5</v>
      </c>
      <c r="P20" s="61">
        <f t="shared" si="11"/>
        <v>505.6</v>
      </c>
      <c r="Q20" s="61">
        <f t="shared" si="11"/>
        <v>3321.9</v>
      </c>
      <c r="R20" s="61">
        <f t="shared" si="11"/>
        <v>2214.4</v>
      </c>
      <c r="S20" s="61">
        <f t="shared" si="11"/>
        <v>307.60000000000002</v>
      </c>
      <c r="T20" s="61">
        <f t="shared" si="11"/>
        <v>1107.5</v>
      </c>
      <c r="U20" s="61">
        <f t="shared" si="11"/>
        <v>267.5</v>
      </c>
      <c r="V20" s="61">
        <f t="shared" si="11"/>
        <v>4193.6000000000004</v>
      </c>
      <c r="W20" s="61">
        <f t="shared" si="11"/>
        <v>4415.5</v>
      </c>
      <c r="X20" s="61">
        <f t="shared" si="11"/>
        <v>-221.9</v>
      </c>
    </row>
    <row r="21" spans="1:24" ht="18" customHeight="1">
      <c r="A21" s="60" t="s">
        <v>48</v>
      </c>
      <c r="B21" s="61">
        <f t="shared" si="2"/>
        <v>3007.4340000000002</v>
      </c>
      <c r="C21" s="61">
        <f t="shared" ref="C21:C30" si="12">I21+O21+R21+W21</f>
        <v>1948.6</v>
      </c>
      <c r="D21" s="61">
        <f t="shared" ref="D21:D30" si="13">J21+S21</f>
        <v>188.5</v>
      </c>
      <c r="E21" s="61">
        <f t="shared" ref="E21:E30" si="14">K21+P21+T21+X21</f>
        <v>598.14</v>
      </c>
      <c r="F21" s="61">
        <f t="shared" ref="F21:F30" si="15">L21+U21</f>
        <v>179.7</v>
      </c>
      <c r="G21" s="61">
        <f t="shared" si="10"/>
        <v>460.69400000000002</v>
      </c>
      <c r="H21" s="61">
        <f>I21+K21+M21</f>
        <v>2428.0340000000001</v>
      </c>
      <c r="I21" s="61">
        <v>1475.5</v>
      </c>
      <c r="J21" s="61">
        <v>174.5</v>
      </c>
      <c r="K21" s="61">
        <v>491.84</v>
      </c>
      <c r="L21" s="61">
        <v>165.5</v>
      </c>
      <c r="M21" s="62">
        <v>460.69400000000002</v>
      </c>
      <c r="N21" s="61">
        <f>O21+P21</f>
        <v>341.1</v>
      </c>
      <c r="O21" s="61">
        <v>293.39999999999998</v>
      </c>
      <c r="P21" s="61">
        <v>47.7</v>
      </c>
      <c r="Q21" s="61">
        <f>R21+T21</f>
        <v>188</v>
      </c>
      <c r="R21" s="61">
        <v>125.3</v>
      </c>
      <c r="S21" s="61">
        <v>14</v>
      </c>
      <c r="T21" s="61">
        <v>62.7</v>
      </c>
      <c r="U21" s="61">
        <v>14.2</v>
      </c>
      <c r="V21" s="61">
        <f>W21+X21</f>
        <v>50.3</v>
      </c>
      <c r="W21" s="61">
        <v>54.4</v>
      </c>
      <c r="X21" s="61">
        <v>-4.0999999999999996</v>
      </c>
    </row>
    <row r="22" spans="1:24" ht="18" customHeight="1">
      <c r="A22" s="60" t="s">
        <v>49</v>
      </c>
      <c r="B22" s="61">
        <f t="shared" si="2"/>
        <v>1346.76</v>
      </c>
      <c r="C22" s="61">
        <f t="shared" si="12"/>
        <v>871</v>
      </c>
      <c r="D22" s="61">
        <f t="shared" si="13"/>
        <v>97.8</v>
      </c>
      <c r="E22" s="61">
        <f t="shared" si="14"/>
        <v>265.48</v>
      </c>
      <c r="F22" s="61">
        <f t="shared" si="15"/>
        <v>79.2</v>
      </c>
      <c r="G22" s="61">
        <f t="shared" si="10"/>
        <v>210.28</v>
      </c>
      <c r="H22" s="61">
        <f t="shared" ref="H22:H30" si="16">I22+K22+M22</f>
        <v>1051.26</v>
      </c>
      <c r="I22" s="61">
        <v>630.70000000000005</v>
      </c>
      <c r="J22" s="61">
        <v>80.400000000000006</v>
      </c>
      <c r="K22" s="61">
        <v>210.28</v>
      </c>
      <c r="L22" s="61">
        <v>67</v>
      </c>
      <c r="M22" s="62">
        <v>210.28</v>
      </c>
      <c r="N22" s="61">
        <f t="shared" ref="N22:N30" si="17">O22+P22</f>
        <v>157.80000000000001</v>
      </c>
      <c r="O22" s="61">
        <v>138.1</v>
      </c>
      <c r="P22" s="61">
        <v>19.7</v>
      </c>
      <c r="Q22" s="61">
        <f t="shared" ref="Q22:Q30" si="18">R22+T22</f>
        <v>111.6</v>
      </c>
      <c r="R22" s="61">
        <v>74.400000000000006</v>
      </c>
      <c r="S22" s="61">
        <v>17.399999999999999</v>
      </c>
      <c r="T22" s="61">
        <v>37.200000000000003</v>
      </c>
      <c r="U22" s="61">
        <v>12.2</v>
      </c>
      <c r="V22" s="61">
        <f t="shared" ref="V22:V30" si="19">W22+X22</f>
        <v>26.1</v>
      </c>
      <c r="W22" s="61">
        <v>27.8</v>
      </c>
      <c r="X22" s="61">
        <v>-1.7</v>
      </c>
    </row>
    <row r="23" spans="1:24" ht="18" customHeight="1">
      <c r="A23" s="60" t="s">
        <v>50</v>
      </c>
      <c r="B23" s="61">
        <f t="shared" si="2"/>
        <v>1645.7</v>
      </c>
      <c r="C23" s="61">
        <f t="shared" si="12"/>
        <v>1094.8</v>
      </c>
      <c r="D23" s="61">
        <f t="shared" si="13"/>
        <v>83.2</v>
      </c>
      <c r="E23" s="61">
        <f t="shared" si="14"/>
        <v>306.10000000000002</v>
      </c>
      <c r="F23" s="61">
        <f t="shared" si="15"/>
        <v>79.400000000000006</v>
      </c>
      <c r="G23" s="61">
        <f t="shared" si="10"/>
        <v>244.8</v>
      </c>
      <c r="H23" s="61">
        <f t="shared" si="16"/>
        <v>1224.0999999999999</v>
      </c>
      <c r="I23" s="61">
        <v>734.5</v>
      </c>
      <c r="J23" s="61">
        <v>66.5</v>
      </c>
      <c r="K23" s="61">
        <v>244.8</v>
      </c>
      <c r="L23" s="61">
        <v>66.599999999999994</v>
      </c>
      <c r="M23" s="62">
        <v>244.8</v>
      </c>
      <c r="N23" s="61">
        <f t="shared" si="17"/>
        <v>169</v>
      </c>
      <c r="O23" s="61">
        <v>147</v>
      </c>
      <c r="P23" s="61">
        <v>22</v>
      </c>
      <c r="Q23" s="61">
        <f t="shared" si="18"/>
        <v>137.6</v>
      </c>
      <c r="R23" s="61">
        <v>91.7</v>
      </c>
      <c r="S23" s="61">
        <v>16.7</v>
      </c>
      <c r="T23" s="61">
        <v>45.9</v>
      </c>
      <c r="U23" s="61">
        <v>12.8</v>
      </c>
      <c r="V23" s="61">
        <f t="shared" si="19"/>
        <v>115</v>
      </c>
      <c r="W23" s="61">
        <v>121.6</v>
      </c>
      <c r="X23" s="61">
        <v>-6.6</v>
      </c>
    </row>
    <row r="24" spans="1:24" ht="18" customHeight="1">
      <c r="A24" s="60" t="s">
        <v>51</v>
      </c>
      <c r="B24" s="61">
        <f t="shared" si="2"/>
        <v>2054.2779999999998</v>
      </c>
      <c r="C24" s="61">
        <f t="shared" si="12"/>
        <v>1438.9</v>
      </c>
      <c r="D24" s="61">
        <f t="shared" si="13"/>
        <v>149.9</v>
      </c>
      <c r="E24" s="61">
        <f t="shared" si="14"/>
        <v>385.43</v>
      </c>
      <c r="F24" s="61">
        <f t="shared" si="15"/>
        <v>192.4</v>
      </c>
      <c r="G24" s="61">
        <f t="shared" si="10"/>
        <v>229.94800000000001</v>
      </c>
      <c r="H24" s="61">
        <f t="shared" si="16"/>
        <v>1576.6780000000001</v>
      </c>
      <c r="I24" s="61">
        <v>1010</v>
      </c>
      <c r="J24" s="61">
        <v>128</v>
      </c>
      <c r="K24" s="61">
        <v>336.73</v>
      </c>
      <c r="L24" s="61">
        <v>170.8</v>
      </c>
      <c r="M24" s="62">
        <v>229.94800000000001</v>
      </c>
      <c r="N24" s="61">
        <f t="shared" si="17"/>
        <v>209.9</v>
      </c>
      <c r="O24" s="61">
        <v>177</v>
      </c>
      <c r="P24" s="61">
        <v>32.9</v>
      </c>
      <c r="Q24" s="61">
        <f t="shared" si="18"/>
        <v>73.5</v>
      </c>
      <c r="R24" s="61">
        <v>41.9</v>
      </c>
      <c r="S24" s="61">
        <v>21.9</v>
      </c>
      <c r="T24" s="61">
        <v>31.6</v>
      </c>
      <c r="U24" s="61">
        <v>21.6</v>
      </c>
      <c r="V24" s="61">
        <f t="shared" si="19"/>
        <v>194.2</v>
      </c>
      <c r="W24" s="61">
        <v>210</v>
      </c>
      <c r="X24" s="61">
        <v>-15.8</v>
      </c>
    </row>
    <row r="25" spans="1:24" ht="18" customHeight="1">
      <c r="A25" s="60" t="s">
        <v>71</v>
      </c>
      <c r="B25" s="61">
        <f t="shared" si="2"/>
        <v>1985.46</v>
      </c>
      <c r="C25" s="61">
        <f t="shared" si="12"/>
        <v>1261.2</v>
      </c>
      <c r="D25" s="61">
        <f t="shared" si="13"/>
        <v>0</v>
      </c>
      <c r="E25" s="61">
        <f t="shared" si="14"/>
        <v>366.2</v>
      </c>
      <c r="F25" s="61">
        <f t="shared" si="15"/>
        <v>0</v>
      </c>
      <c r="G25" s="61">
        <f t="shared" si="10"/>
        <v>358.06</v>
      </c>
      <c r="H25" s="61">
        <f t="shared" si="16"/>
        <v>1456.96</v>
      </c>
      <c r="I25" s="61">
        <v>824.2</v>
      </c>
      <c r="J25" s="61"/>
      <c r="K25" s="61">
        <v>274.7</v>
      </c>
      <c r="L25" s="61"/>
      <c r="M25" s="62">
        <v>358.06</v>
      </c>
      <c r="N25" s="61">
        <f t="shared" si="17"/>
        <v>211.3</v>
      </c>
      <c r="O25" s="61">
        <v>186.2</v>
      </c>
      <c r="P25" s="61">
        <v>25.1</v>
      </c>
      <c r="Q25" s="61">
        <f t="shared" si="18"/>
        <v>220.1</v>
      </c>
      <c r="R25" s="61">
        <v>153.69999999999999</v>
      </c>
      <c r="S25" s="61"/>
      <c r="T25" s="61">
        <v>66.400000000000006</v>
      </c>
      <c r="U25" s="61"/>
      <c r="V25" s="61">
        <f t="shared" si="19"/>
        <v>97.1</v>
      </c>
      <c r="W25" s="61">
        <v>97.1</v>
      </c>
      <c r="X25" s="61"/>
    </row>
    <row r="26" spans="1:24" ht="18" customHeight="1">
      <c r="A26" s="60" t="s">
        <v>52</v>
      </c>
      <c r="B26" s="61">
        <f t="shared" si="2"/>
        <v>3284.8</v>
      </c>
      <c r="C26" s="61">
        <f t="shared" si="12"/>
        <v>2280</v>
      </c>
      <c r="D26" s="61">
        <f t="shared" si="13"/>
        <v>132.9</v>
      </c>
      <c r="E26" s="61">
        <f t="shared" si="14"/>
        <v>540.35</v>
      </c>
      <c r="F26" s="61">
        <f t="shared" si="15"/>
        <v>140.30000000000001</v>
      </c>
      <c r="G26" s="61">
        <f t="shared" si="10"/>
        <v>464.45</v>
      </c>
      <c r="H26" s="61">
        <f t="shared" si="16"/>
        <v>2332.5</v>
      </c>
      <c r="I26" s="61">
        <v>1401</v>
      </c>
      <c r="J26" s="61">
        <v>115.3</v>
      </c>
      <c r="K26" s="61">
        <v>467.05</v>
      </c>
      <c r="L26" s="61">
        <v>125.4</v>
      </c>
      <c r="M26" s="62">
        <v>464.45</v>
      </c>
      <c r="N26" s="61">
        <f t="shared" si="17"/>
        <v>328</v>
      </c>
      <c r="O26" s="61">
        <v>285.8</v>
      </c>
      <c r="P26" s="61">
        <v>42.2</v>
      </c>
      <c r="Q26" s="61">
        <f t="shared" si="18"/>
        <v>179.6</v>
      </c>
      <c r="R26" s="61">
        <v>119.7</v>
      </c>
      <c r="S26" s="61">
        <v>17.600000000000001</v>
      </c>
      <c r="T26" s="61">
        <v>59.9</v>
      </c>
      <c r="U26" s="61">
        <v>14.9</v>
      </c>
      <c r="V26" s="61">
        <f t="shared" si="19"/>
        <v>444.7</v>
      </c>
      <c r="W26" s="61">
        <v>473.5</v>
      </c>
      <c r="X26" s="61">
        <v>-28.8</v>
      </c>
    </row>
    <row r="27" spans="1:24" ht="18" customHeight="1">
      <c r="A27" s="60" t="s">
        <v>53</v>
      </c>
      <c r="B27" s="61">
        <f t="shared" si="2"/>
        <v>5727.2</v>
      </c>
      <c r="C27" s="61">
        <f t="shared" si="12"/>
        <v>3925.7</v>
      </c>
      <c r="D27" s="61">
        <f t="shared" si="13"/>
        <v>155.1</v>
      </c>
      <c r="E27" s="61">
        <f t="shared" si="14"/>
        <v>1005.6</v>
      </c>
      <c r="F27" s="61">
        <f t="shared" si="15"/>
        <v>228.4</v>
      </c>
      <c r="G27" s="61">
        <f t="shared" si="10"/>
        <v>795.9</v>
      </c>
      <c r="H27" s="61">
        <f t="shared" si="16"/>
        <v>3979.3</v>
      </c>
      <c r="I27" s="61">
        <v>2387.5</v>
      </c>
      <c r="J27" s="61">
        <v>119.9</v>
      </c>
      <c r="K27" s="61">
        <v>795.9</v>
      </c>
      <c r="L27" s="61">
        <v>191.2</v>
      </c>
      <c r="M27" s="62">
        <v>795.9</v>
      </c>
      <c r="N27" s="61">
        <f t="shared" si="17"/>
        <v>506</v>
      </c>
      <c r="O27" s="61">
        <v>439</v>
      </c>
      <c r="P27" s="61">
        <v>67</v>
      </c>
      <c r="Q27" s="61">
        <f t="shared" si="18"/>
        <v>553.20000000000005</v>
      </c>
      <c r="R27" s="61">
        <v>368.8</v>
      </c>
      <c r="S27" s="61">
        <v>35.200000000000003</v>
      </c>
      <c r="T27" s="61">
        <v>184.4</v>
      </c>
      <c r="U27" s="61">
        <v>37.200000000000003</v>
      </c>
      <c r="V27" s="61">
        <f t="shared" si="19"/>
        <v>688.7</v>
      </c>
      <c r="W27" s="61">
        <v>730.4</v>
      </c>
      <c r="X27" s="61">
        <v>-41.7</v>
      </c>
    </row>
    <row r="28" spans="1:24" ht="18" customHeight="1">
      <c r="A28" s="60" t="s">
        <v>54</v>
      </c>
      <c r="B28" s="61">
        <f t="shared" si="2"/>
        <v>10830.5</v>
      </c>
      <c r="C28" s="61">
        <f t="shared" si="12"/>
        <v>7380.2</v>
      </c>
      <c r="D28" s="61">
        <f t="shared" si="13"/>
        <v>615.4</v>
      </c>
      <c r="E28" s="61">
        <f t="shared" si="14"/>
        <v>1958</v>
      </c>
      <c r="F28" s="61">
        <f t="shared" si="15"/>
        <v>529</v>
      </c>
      <c r="G28" s="61">
        <f t="shared" si="10"/>
        <v>1492.3</v>
      </c>
      <c r="H28" s="61">
        <f t="shared" si="16"/>
        <v>7461.4</v>
      </c>
      <c r="I28" s="61">
        <v>4476.8</v>
      </c>
      <c r="J28" s="61">
        <v>495.4</v>
      </c>
      <c r="K28" s="61">
        <v>1492.3</v>
      </c>
      <c r="L28" s="61">
        <v>430.5</v>
      </c>
      <c r="M28" s="62">
        <v>1492.3</v>
      </c>
      <c r="N28" s="61">
        <f t="shared" si="17"/>
        <v>919</v>
      </c>
      <c r="O28" s="61">
        <v>795</v>
      </c>
      <c r="P28" s="61">
        <v>124</v>
      </c>
      <c r="Q28" s="61">
        <f t="shared" si="18"/>
        <v>1162.5</v>
      </c>
      <c r="R28" s="61">
        <v>775</v>
      </c>
      <c r="S28" s="61">
        <v>120</v>
      </c>
      <c r="T28" s="61">
        <v>387.5</v>
      </c>
      <c r="U28" s="61">
        <v>98.5</v>
      </c>
      <c r="V28" s="61">
        <f t="shared" si="19"/>
        <v>1287.5999999999999</v>
      </c>
      <c r="W28" s="61">
        <v>1333.4</v>
      </c>
      <c r="X28" s="61">
        <v>-45.8</v>
      </c>
    </row>
    <row r="29" spans="1:24" ht="18" customHeight="1">
      <c r="A29" s="60" t="s">
        <v>55</v>
      </c>
      <c r="B29" s="61">
        <f t="shared" si="2"/>
        <v>6652.2</v>
      </c>
      <c r="C29" s="61">
        <f t="shared" si="12"/>
        <v>4575.3</v>
      </c>
      <c r="D29" s="61">
        <f t="shared" si="13"/>
        <v>250.6</v>
      </c>
      <c r="E29" s="61">
        <f t="shared" si="14"/>
        <v>1137.5999999999999</v>
      </c>
      <c r="F29" s="61">
        <f t="shared" si="15"/>
        <v>282.39999999999998</v>
      </c>
      <c r="G29" s="61">
        <f t="shared" si="10"/>
        <v>939.3</v>
      </c>
      <c r="H29" s="61">
        <f t="shared" si="16"/>
        <v>4696.6000000000004</v>
      </c>
      <c r="I29" s="61">
        <v>2818</v>
      </c>
      <c r="J29" s="61">
        <v>203.9</v>
      </c>
      <c r="K29" s="61">
        <v>939.3</v>
      </c>
      <c r="L29" s="61">
        <v>242.2</v>
      </c>
      <c r="M29" s="62">
        <v>939.3</v>
      </c>
      <c r="N29" s="61">
        <f t="shared" si="17"/>
        <v>625</v>
      </c>
      <c r="O29" s="61">
        <v>545</v>
      </c>
      <c r="P29" s="61">
        <v>80</v>
      </c>
      <c r="Q29" s="61">
        <f t="shared" si="18"/>
        <v>498.1</v>
      </c>
      <c r="R29" s="61">
        <v>332.1</v>
      </c>
      <c r="S29" s="61">
        <v>46.7</v>
      </c>
      <c r="T29" s="61">
        <v>166</v>
      </c>
      <c r="U29" s="61">
        <v>40.200000000000003</v>
      </c>
      <c r="V29" s="61">
        <f t="shared" si="19"/>
        <v>832.5</v>
      </c>
      <c r="W29" s="61">
        <v>880.2</v>
      </c>
      <c r="X29" s="61">
        <v>-47.7</v>
      </c>
    </row>
    <row r="30" spans="1:24" ht="18" customHeight="1">
      <c r="A30" s="60" t="s">
        <v>56</v>
      </c>
      <c r="B30" s="61">
        <f t="shared" si="2"/>
        <v>3407.9</v>
      </c>
      <c r="C30" s="61">
        <f t="shared" si="12"/>
        <v>2360.3000000000002</v>
      </c>
      <c r="D30" s="61">
        <f t="shared" si="13"/>
        <v>118.6</v>
      </c>
      <c r="E30" s="61">
        <f t="shared" si="14"/>
        <v>564.4</v>
      </c>
      <c r="F30" s="61">
        <f t="shared" si="15"/>
        <v>139.30000000000001</v>
      </c>
      <c r="G30" s="61">
        <f t="shared" si="10"/>
        <v>483.2</v>
      </c>
      <c r="H30" s="61">
        <f t="shared" si="16"/>
        <v>2415.8000000000002</v>
      </c>
      <c r="I30" s="61">
        <v>1449.4</v>
      </c>
      <c r="J30" s="61">
        <v>100.5</v>
      </c>
      <c r="K30" s="61">
        <v>483.2</v>
      </c>
      <c r="L30" s="61">
        <v>123.4</v>
      </c>
      <c r="M30" s="62">
        <v>483.2</v>
      </c>
      <c r="N30" s="61">
        <f t="shared" si="17"/>
        <v>337</v>
      </c>
      <c r="O30" s="61">
        <v>292</v>
      </c>
      <c r="P30" s="61">
        <v>45</v>
      </c>
      <c r="Q30" s="61">
        <f t="shared" si="18"/>
        <v>197.7</v>
      </c>
      <c r="R30" s="61">
        <v>131.80000000000001</v>
      </c>
      <c r="S30" s="61">
        <v>18.100000000000001</v>
      </c>
      <c r="T30" s="61">
        <v>65.900000000000006</v>
      </c>
      <c r="U30" s="61">
        <v>15.9</v>
      </c>
      <c r="V30" s="61">
        <f t="shared" si="19"/>
        <v>457.4</v>
      </c>
      <c r="W30" s="61">
        <v>487.1</v>
      </c>
      <c r="X30" s="61">
        <v>-29.7</v>
      </c>
    </row>
    <row r="31" spans="1:24" ht="18" customHeight="1">
      <c r="A31" s="74" t="s">
        <v>73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</sheetData>
  <mergeCells count="25">
    <mergeCell ref="X5:X6"/>
    <mergeCell ref="R5:S5"/>
    <mergeCell ref="T5:U5"/>
    <mergeCell ref="Q5:Q6"/>
    <mergeCell ref="V5:V6"/>
    <mergeCell ref="A2:X2"/>
    <mergeCell ref="B4:G4"/>
    <mergeCell ref="H4:M4"/>
    <mergeCell ref="N4:P4"/>
    <mergeCell ref="Q4:U4"/>
    <mergeCell ref="N5:N6"/>
    <mergeCell ref="O5:O6"/>
    <mergeCell ref="P5:P6"/>
    <mergeCell ref="V4:X4"/>
    <mergeCell ref="W5:W6"/>
    <mergeCell ref="A31:X31"/>
    <mergeCell ref="A4:A6"/>
    <mergeCell ref="B5:B6"/>
    <mergeCell ref="G5:G6"/>
    <mergeCell ref="H5:H6"/>
    <mergeCell ref="M5:M6"/>
    <mergeCell ref="C5:D5"/>
    <mergeCell ref="E5:F5"/>
    <mergeCell ref="I5:J5"/>
    <mergeCell ref="K5:L5"/>
  </mergeCells>
  <phoneticPr fontId="11" type="noConversion"/>
  <pageMargins left="0.70069444444444495" right="0.54" top="0.75138888888888899" bottom="0.75138888888888899" header="0.29861111111111099" footer="0.29861111111111099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/>
  </sheetViews>
  <sheetFormatPr defaultRowHeight="14.25"/>
  <cols>
    <col min="1" max="1" width="9" style="2"/>
    <col min="2" max="2" width="16.625" style="2" customWidth="1"/>
    <col min="3" max="11" width="7.875" style="2" customWidth="1"/>
    <col min="12" max="20" width="9" style="2"/>
    <col min="21" max="21" width="9.75" style="2" customWidth="1"/>
    <col min="22" max="16384" width="9" style="2"/>
  </cols>
  <sheetData>
    <row r="1" spans="1:25" ht="23.25" customHeight="1">
      <c r="B1" s="91" t="s">
        <v>74</v>
      </c>
      <c r="C1" s="91"/>
      <c r="D1" s="91"/>
      <c r="E1" s="91"/>
      <c r="F1" s="91"/>
      <c r="G1" s="91"/>
      <c r="H1" s="91"/>
      <c r="I1" s="91"/>
      <c r="J1" s="91"/>
      <c r="K1" s="91"/>
    </row>
    <row r="2" spans="1:25" ht="20.25" customHeight="1">
      <c r="B2" s="3"/>
      <c r="C2" s="3"/>
      <c r="D2" s="3"/>
      <c r="E2" s="3"/>
      <c r="F2" s="3"/>
      <c r="G2" s="3"/>
      <c r="H2" s="3"/>
      <c r="I2" s="3"/>
      <c r="J2" s="3"/>
      <c r="K2" s="3" t="s">
        <v>0</v>
      </c>
    </row>
    <row r="3" spans="1:25" ht="20.25" customHeight="1">
      <c r="B3" s="3"/>
      <c r="C3" s="3"/>
      <c r="D3" s="91" t="s">
        <v>75</v>
      </c>
      <c r="E3" s="91"/>
      <c r="F3" s="91"/>
      <c r="G3" s="91"/>
      <c r="H3" s="91"/>
      <c r="I3" s="91"/>
      <c r="J3" s="91"/>
      <c r="K3" s="91"/>
      <c r="L3" s="91" t="s">
        <v>76</v>
      </c>
      <c r="M3" s="91"/>
      <c r="N3" s="91"/>
      <c r="O3" s="91"/>
      <c r="P3" s="91"/>
      <c r="Q3" s="91"/>
      <c r="R3" s="91"/>
      <c r="S3" s="91" t="s">
        <v>77</v>
      </c>
      <c r="T3" s="91"/>
      <c r="U3" s="91"/>
      <c r="V3" s="91"/>
      <c r="W3" s="91"/>
      <c r="X3" s="91"/>
      <c r="Y3" s="91"/>
    </row>
    <row r="4" spans="1:25" ht="22.5" customHeight="1">
      <c r="B4" s="79" t="s">
        <v>78</v>
      </c>
      <c r="C4" s="81" t="s">
        <v>79</v>
      </c>
      <c r="D4" s="83" t="s">
        <v>80</v>
      </c>
      <c r="E4" s="85" t="s">
        <v>81</v>
      </c>
      <c r="F4" s="76" t="s">
        <v>82</v>
      </c>
      <c r="G4" s="92"/>
      <c r="H4" s="4"/>
      <c r="I4" s="76" t="s">
        <v>83</v>
      </c>
      <c r="J4" s="77"/>
      <c r="K4" s="77"/>
      <c r="L4" s="83" t="s">
        <v>81</v>
      </c>
      <c r="M4" s="76" t="s">
        <v>82</v>
      </c>
      <c r="N4" s="92"/>
      <c r="O4" s="4"/>
      <c r="P4" s="76" t="s">
        <v>83</v>
      </c>
      <c r="Q4" s="77"/>
      <c r="R4" s="77"/>
      <c r="S4" s="87" t="s">
        <v>80</v>
      </c>
      <c r="T4" s="89" t="s">
        <v>81</v>
      </c>
      <c r="U4" s="76" t="s">
        <v>82</v>
      </c>
      <c r="V4" s="92"/>
      <c r="W4" s="76" t="s">
        <v>83</v>
      </c>
      <c r="X4" s="77"/>
      <c r="Y4" s="78"/>
    </row>
    <row r="5" spans="1:25" ht="85.5" customHeight="1">
      <c r="B5" s="80"/>
      <c r="C5" s="82"/>
      <c r="D5" s="84"/>
      <c r="E5" s="86"/>
      <c r="F5" s="5" t="s">
        <v>84</v>
      </c>
      <c r="G5" s="6" t="s">
        <v>85</v>
      </c>
      <c r="H5" s="6"/>
      <c r="I5" s="15" t="s">
        <v>86</v>
      </c>
      <c r="J5" s="15" t="s">
        <v>87</v>
      </c>
      <c r="K5" s="16" t="s">
        <v>88</v>
      </c>
      <c r="L5" s="84"/>
      <c r="M5" s="5" t="s">
        <v>84</v>
      </c>
      <c r="N5" s="6" t="s">
        <v>85</v>
      </c>
      <c r="O5" s="6"/>
      <c r="P5" s="15" t="s">
        <v>86</v>
      </c>
      <c r="Q5" s="15" t="s">
        <v>87</v>
      </c>
      <c r="R5" s="16" t="s">
        <v>88</v>
      </c>
      <c r="S5" s="88"/>
      <c r="T5" s="90"/>
      <c r="U5" s="5" t="s">
        <v>84</v>
      </c>
      <c r="V5" s="6" t="s">
        <v>85</v>
      </c>
      <c r="W5" s="15" t="s">
        <v>86</v>
      </c>
      <c r="X5" s="15" t="s">
        <v>87</v>
      </c>
      <c r="Y5" s="29" t="s">
        <v>88</v>
      </c>
    </row>
    <row r="6" spans="1:25" ht="21" customHeight="1">
      <c r="B6" s="7" t="s">
        <v>7</v>
      </c>
      <c r="C6" s="8">
        <f>SUM(C7:C17)</f>
        <v>11567</v>
      </c>
      <c r="D6" s="7">
        <f>SUM(D7:D17)</f>
        <v>13500</v>
      </c>
      <c r="E6" s="9">
        <f>SUM(E7:E17)</f>
        <v>995.5</v>
      </c>
      <c r="F6" s="9">
        <f>SUM(F7:F17)</f>
        <v>926.82</v>
      </c>
      <c r="G6" s="9">
        <f>SUM(G7:G17)</f>
        <v>68.680000000000007</v>
      </c>
      <c r="H6" s="10">
        <f>I6+J6</f>
        <v>796.4</v>
      </c>
      <c r="I6" s="10">
        <f t="shared" ref="I6:N6" si="0">SUM(I7:I17)</f>
        <v>597.29999999999995</v>
      </c>
      <c r="J6" s="10">
        <f t="shared" si="0"/>
        <v>199.1</v>
      </c>
      <c r="K6" s="17">
        <f t="shared" si="0"/>
        <v>0</v>
      </c>
      <c r="L6" s="18">
        <f t="shared" si="0"/>
        <v>57.167999999999999</v>
      </c>
      <c r="M6" s="9">
        <f t="shared" si="0"/>
        <v>57.167999999999999</v>
      </c>
      <c r="N6" s="9">
        <f t="shared" si="0"/>
        <v>0</v>
      </c>
      <c r="O6" s="9">
        <f>P6+Q6+R6</f>
        <v>256.26799999999997</v>
      </c>
      <c r="P6" s="9">
        <f t="shared" ref="P6:Y6" si="1">SUM(P7:P17)</f>
        <v>34.300800000000002</v>
      </c>
      <c r="Q6" s="9">
        <f t="shared" si="1"/>
        <v>11.4336</v>
      </c>
      <c r="R6" s="22">
        <f t="shared" si="1"/>
        <v>210.53360000000001</v>
      </c>
      <c r="S6" s="23">
        <f t="shared" si="1"/>
        <v>14000</v>
      </c>
      <c r="T6" s="9">
        <f t="shared" si="1"/>
        <v>1052.6679999999999</v>
      </c>
      <c r="U6" s="9">
        <f t="shared" si="1"/>
        <v>983.98800000000006</v>
      </c>
      <c r="V6" s="9">
        <f t="shared" si="1"/>
        <v>68.680000000000007</v>
      </c>
      <c r="W6" s="24">
        <f t="shared" si="1"/>
        <v>631.60080000000005</v>
      </c>
      <c r="X6" s="24">
        <f t="shared" si="1"/>
        <v>210.53360000000001</v>
      </c>
      <c r="Y6" s="30">
        <f t="shared" si="1"/>
        <v>210.53360000000001</v>
      </c>
    </row>
    <row r="7" spans="1:25" s="1" customFormat="1" ht="21" customHeight="1">
      <c r="A7" s="1" t="s">
        <v>89</v>
      </c>
      <c r="B7" s="7" t="s">
        <v>90</v>
      </c>
      <c r="C7" s="8">
        <v>2618</v>
      </c>
      <c r="D7" s="7">
        <v>630</v>
      </c>
      <c r="E7" s="9">
        <f t="shared" ref="E7:E17" si="2">F7+G7</f>
        <v>167.33</v>
      </c>
      <c r="F7" s="9">
        <v>164.93</v>
      </c>
      <c r="G7" s="9">
        <v>2.4</v>
      </c>
      <c r="H7" s="10">
        <f t="shared" ref="H7:H17" si="3">I7+J7</f>
        <v>133.864</v>
      </c>
      <c r="I7" s="10">
        <f t="shared" ref="I7:I17" si="4">E7*0.6</f>
        <v>100.398</v>
      </c>
      <c r="J7" s="10">
        <f t="shared" ref="J7:J17" si="5">E7*0.2</f>
        <v>33.466000000000001</v>
      </c>
      <c r="K7" s="19"/>
      <c r="L7" s="18">
        <f>T7-E7</f>
        <v>13.093999999999999</v>
      </c>
      <c r="M7" s="9">
        <f>U7-F7</f>
        <v>13.093999999999999</v>
      </c>
      <c r="N7" s="9">
        <f>V7-G7</f>
        <v>0</v>
      </c>
      <c r="O7" s="9">
        <f t="shared" ref="O7:O17" si="6">P7+Q7+R7</f>
        <v>46.56</v>
      </c>
      <c r="P7" s="9">
        <f t="shared" ref="P7:P17" si="7">W7-I7</f>
        <v>7.8563999999999901</v>
      </c>
      <c r="Q7" s="9">
        <f t="shared" ref="Q7:Q17" si="8">X7-J7</f>
        <v>2.6187999999999998</v>
      </c>
      <c r="R7" s="25">
        <f t="shared" ref="R7:R17" si="9">Y7-K7</f>
        <v>36.084800000000001</v>
      </c>
      <c r="S7" s="23">
        <v>680</v>
      </c>
      <c r="T7" s="9">
        <f t="shared" ref="T7:T17" si="10">U7+V7</f>
        <v>180.42400000000001</v>
      </c>
      <c r="U7" s="9">
        <f>C7*S7/10000</f>
        <v>178.024</v>
      </c>
      <c r="V7" s="9">
        <v>2.4</v>
      </c>
      <c r="W7" s="24">
        <f t="shared" ref="W7:W17" si="11">T7*0.6</f>
        <v>108.2544</v>
      </c>
      <c r="X7" s="24">
        <f t="shared" ref="X7:X17" si="12">T7*0.2</f>
        <v>36.084800000000001</v>
      </c>
      <c r="Y7" s="31">
        <f>T7*0.2</f>
        <v>36.084800000000001</v>
      </c>
    </row>
    <row r="8" spans="1:25" s="1" customFormat="1" ht="21" customHeight="1">
      <c r="A8" s="1" t="s">
        <v>91</v>
      </c>
      <c r="B8" s="7" t="s">
        <v>92</v>
      </c>
      <c r="C8" s="8">
        <v>1028</v>
      </c>
      <c r="D8" s="7">
        <v>630</v>
      </c>
      <c r="E8" s="9">
        <f t="shared" si="2"/>
        <v>65.959999999999994</v>
      </c>
      <c r="F8" s="9">
        <v>64.760000000000005</v>
      </c>
      <c r="G8" s="9">
        <v>1.2</v>
      </c>
      <c r="H8" s="10">
        <f t="shared" si="3"/>
        <v>52.768000000000001</v>
      </c>
      <c r="I8" s="10">
        <f t="shared" si="4"/>
        <v>39.576000000000001</v>
      </c>
      <c r="J8" s="10">
        <f t="shared" si="5"/>
        <v>13.192</v>
      </c>
      <c r="K8" s="19"/>
      <c r="L8" s="18">
        <f t="shared" ref="L8:L17" si="13">T8-E8</f>
        <v>5.1439999999999904</v>
      </c>
      <c r="M8" s="9">
        <f t="shared" ref="M8:M17" si="14">U8-F8</f>
        <v>5.1439999999999904</v>
      </c>
      <c r="N8" s="9">
        <f t="shared" ref="N8:N17" si="15">V8-G8</f>
        <v>0</v>
      </c>
      <c r="O8" s="9">
        <f t="shared" si="6"/>
        <v>18.335999999999999</v>
      </c>
      <c r="P8" s="9">
        <f t="shared" si="7"/>
        <v>3.0863999999999998</v>
      </c>
      <c r="Q8" s="9">
        <f t="shared" si="8"/>
        <v>1.0287999999999999</v>
      </c>
      <c r="R8" s="25">
        <f t="shared" si="9"/>
        <v>14.220800000000001</v>
      </c>
      <c r="S8" s="23">
        <v>680</v>
      </c>
      <c r="T8" s="9">
        <f t="shared" si="10"/>
        <v>71.103999999999999</v>
      </c>
      <c r="U8" s="9">
        <f t="shared" ref="U8:U17" si="16">C8*S8/10000</f>
        <v>69.903999999999996</v>
      </c>
      <c r="V8" s="9">
        <v>1.2</v>
      </c>
      <c r="W8" s="24">
        <f t="shared" si="11"/>
        <v>42.662399999999998</v>
      </c>
      <c r="X8" s="24">
        <f t="shared" si="12"/>
        <v>14.220800000000001</v>
      </c>
      <c r="Y8" s="31">
        <f t="shared" ref="Y8:Y17" si="17">T8*0.2</f>
        <v>14.220800000000001</v>
      </c>
    </row>
    <row r="9" spans="1:25" s="1" customFormat="1" ht="21" customHeight="1">
      <c r="A9" s="1" t="s">
        <v>93</v>
      </c>
      <c r="B9" s="7" t="s">
        <v>94</v>
      </c>
      <c r="C9" s="8">
        <v>520</v>
      </c>
      <c r="D9" s="7">
        <v>630</v>
      </c>
      <c r="E9" s="9">
        <f t="shared" si="2"/>
        <v>32.76</v>
      </c>
      <c r="F9" s="9">
        <v>32.76</v>
      </c>
      <c r="G9" s="9"/>
      <c r="H9" s="10">
        <f t="shared" si="3"/>
        <v>26.207999999999998</v>
      </c>
      <c r="I9" s="10">
        <f t="shared" si="4"/>
        <v>19.655999999999999</v>
      </c>
      <c r="J9" s="10">
        <f t="shared" si="5"/>
        <v>6.5519999999999996</v>
      </c>
      <c r="K9" s="19"/>
      <c r="L9" s="18">
        <f t="shared" si="13"/>
        <v>2.6</v>
      </c>
      <c r="M9" s="9">
        <f t="shared" si="14"/>
        <v>2.6</v>
      </c>
      <c r="N9" s="9">
        <f t="shared" si="15"/>
        <v>0</v>
      </c>
      <c r="O9" s="9">
        <f t="shared" si="6"/>
        <v>9.1519999999999992</v>
      </c>
      <c r="P9" s="9">
        <f t="shared" si="7"/>
        <v>1.56</v>
      </c>
      <c r="Q9" s="9">
        <f t="shared" si="8"/>
        <v>0.52</v>
      </c>
      <c r="R9" s="25">
        <f t="shared" si="9"/>
        <v>7.0720000000000001</v>
      </c>
      <c r="S9" s="23">
        <v>680</v>
      </c>
      <c r="T9" s="9">
        <f t="shared" si="10"/>
        <v>35.36</v>
      </c>
      <c r="U9" s="9">
        <f t="shared" si="16"/>
        <v>35.36</v>
      </c>
      <c r="V9" s="9"/>
      <c r="W9" s="24">
        <f t="shared" si="11"/>
        <v>21.216000000000001</v>
      </c>
      <c r="X9" s="24">
        <f t="shared" si="12"/>
        <v>7.0720000000000001</v>
      </c>
      <c r="Y9" s="31">
        <f t="shared" si="17"/>
        <v>7.0720000000000001</v>
      </c>
    </row>
    <row r="10" spans="1:25" s="1" customFormat="1" ht="21" customHeight="1">
      <c r="A10" s="1" t="s">
        <v>91</v>
      </c>
      <c r="B10" s="7" t="s">
        <v>95</v>
      </c>
      <c r="C10" s="8">
        <v>1011</v>
      </c>
      <c r="D10" s="7">
        <v>630</v>
      </c>
      <c r="E10" s="9">
        <f t="shared" si="2"/>
        <v>78.27</v>
      </c>
      <c r="F10" s="9">
        <v>63.69</v>
      </c>
      <c r="G10" s="9">
        <v>14.58</v>
      </c>
      <c r="H10" s="10">
        <f t="shared" si="3"/>
        <v>62.616</v>
      </c>
      <c r="I10" s="10">
        <f t="shared" si="4"/>
        <v>46.962000000000003</v>
      </c>
      <c r="J10" s="10">
        <f t="shared" si="5"/>
        <v>15.654</v>
      </c>
      <c r="K10" s="19"/>
      <c r="L10" s="18">
        <f t="shared" si="13"/>
        <v>5.0580000000000096</v>
      </c>
      <c r="M10" s="9">
        <f t="shared" si="14"/>
        <v>5.0580000000000096</v>
      </c>
      <c r="N10" s="9">
        <f t="shared" si="15"/>
        <v>0</v>
      </c>
      <c r="O10" s="9">
        <f t="shared" si="6"/>
        <v>20.712</v>
      </c>
      <c r="P10" s="9">
        <f t="shared" si="7"/>
        <v>3.0348000000000002</v>
      </c>
      <c r="Q10" s="9">
        <f t="shared" si="8"/>
        <v>1.0116000000000001</v>
      </c>
      <c r="R10" s="25">
        <f t="shared" si="9"/>
        <v>16.665600000000001</v>
      </c>
      <c r="S10" s="23">
        <v>680</v>
      </c>
      <c r="T10" s="9">
        <f t="shared" si="10"/>
        <v>83.328000000000003</v>
      </c>
      <c r="U10" s="9">
        <f t="shared" si="16"/>
        <v>68.748000000000005</v>
      </c>
      <c r="V10" s="9">
        <v>14.58</v>
      </c>
      <c r="W10" s="24">
        <f t="shared" si="11"/>
        <v>49.9968</v>
      </c>
      <c r="X10" s="24">
        <f t="shared" si="12"/>
        <v>16.665600000000001</v>
      </c>
      <c r="Y10" s="31">
        <f t="shared" si="17"/>
        <v>16.665600000000001</v>
      </c>
    </row>
    <row r="11" spans="1:25" s="1" customFormat="1" ht="21" customHeight="1">
      <c r="A11" s="1" t="s">
        <v>91</v>
      </c>
      <c r="B11" s="7" t="s">
        <v>96</v>
      </c>
      <c r="C11" s="8">
        <v>2984</v>
      </c>
      <c r="D11" s="7">
        <v>830</v>
      </c>
      <c r="E11" s="9">
        <f t="shared" si="2"/>
        <v>260.07</v>
      </c>
      <c r="F11" s="9">
        <v>247.67</v>
      </c>
      <c r="G11" s="9">
        <v>12.4</v>
      </c>
      <c r="H11" s="10">
        <f t="shared" si="3"/>
        <v>208.05600000000001</v>
      </c>
      <c r="I11" s="10">
        <f t="shared" si="4"/>
        <v>156.042</v>
      </c>
      <c r="J11" s="10">
        <f t="shared" si="5"/>
        <v>52.014000000000003</v>
      </c>
      <c r="K11" s="19"/>
      <c r="L11" s="18">
        <f t="shared" si="13"/>
        <v>14.922000000000001</v>
      </c>
      <c r="M11" s="9">
        <f t="shared" si="14"/>
        <v>14.922000000000001</v>
      </c>
      <c r="N11" s="9">
        <f t="shared" si="15"/>
        <v>0</v>
      </c>
      <c r="O11" s="9">
        <f t="shared" si="6"/>
        <v>66.936000000000007</v>
      </c>
      <c r="P11" s="9">
        <f t="shared" si="7"/>
        <v>8.9531999999999794</v>
      </c>
      <c r="Q11" s="9">
        <f t="shared" si="8"/>
        <v>2.9843999999999902</v>
      </c>
      <c r="R11" s="25">
        <f t="shared" si="9"/>
        <v>54.998399999999997</v>
      </c>
      <c r="S11" s="23">
        <v>880</v>
      </c>
      <c r="T11" s="9">
        <f t="shared" si="10"/>
        <v>274.99200000000002</v>
      </c>
      <c r="U11" s="9">
        <f t="shared" si="16"/>
        <v>262.59199999999998</v>
      </c>
      <c r="V11" s="9">
        <v>12.4</v>
      </c>
      <c r="W11" s="24">
        <f t="shared" si="11"/>
        <v>164.99520000000001</v>
      </c>
      <c r="X11" s="24">
        <f t="shared" si="12"/>
        <v>54.998399999999997</v>
      </c>
      <c r="Y11" s="31">
        <f t="shared" si="17"/>
        <v>54.998399999999997</v>
      </c>
    </row>
    <row r="12" spans="1:25" s="1" customFormat="1" ht="21" customHeight="1">
      <c r="A12" s="1" t="s">
        <v>89</v>
      </c>
      <c r="B12" s="7" t="s">
        <v>97</v>
      </c>
      <c r="C12" s="8">
        <v>664</v>
      </c>
      <c r="D12" s="7">
        <v>830</v>
      </c>
      <c r="E12" s="9">
        <f t="shared" si="2"/>
        <v>61.41</v>
      </c>
      <c r="F12" s="9">
        <v>55.11</v>
      </c>
      <c r="G12" s="9">
        <v>6.3</v>
      </c>
      <c r="H12" s="10">
        <f t="shared" si="3"/>
        <v>49.128</v>
      </c>
      <c r="I12" s="10">
        <f t="shared" si="4"/>
        <v>36.845999999999997</v>
      </c>
      <c r="J12" s="10">
        <f t="shared" si="5"/>
        <v>12.282</v>
      </c>
      <c r="K12" s="19"/>
      <c r="L12" s="18">
        <f t="shared" si="13"/>
        <v>3.3220000000000001</v>
      </c>
      <c r="M12" s="9">
        <f t="shared" si="14"/>
        <v>3.3220000000000001</v>
      </c>
      <c r="N12" s="9">
        <f t="shared" si="15"/>
        <v>0</v>
      </c>
      <c r="O12" s="9">
        <f t="shared" si="6"/>
        <v>15.603999999999999</v>
      </c>
      <c r="P12" s="9">
        <f t="shared" si="7"/>
        <v>1.9932000000000001</v>
      </c>
      <c r="Q12" s="9">
        <f t="shared" si="8"/>
        <v>0.66440000000000099</v>
      </c>
      <c r="R12" s="25">
        <f t="shared" si="9"/>
        <v>12.946400000000001</v>
      </c>
      <c r="S12" s="23">
        <v>880</v>
      </c>
      <c r="T12" s="9">
        <f t="shared" si="10"/>
        <v>64.731999999999999</v>
      </c>
      <c r="U12" s="9">
        <f t="shared" si="16"/>
        <v>58.432000000000002</v>
      </c>
      <c r="V12" s="9">
        <v>6.3</v>
      </c>
      <c r="W12" s="24">
        <f t="shared" si="11"/>
        <v>38.839199999999998</v>
      </c>
      <c r="X12" s="24">
        <f t="shared" si="12"/>
        <v>12.946400000000001</v>
      </c>
      <c r="Y12" s="31">
        <f t="shared" si="17"/>
        <v>12.946400000000001</v>
      </c>
    </row>
    <row r="13" spans="1:25" s="1" customFormat="1" ht="21" customHeight="1">
      <c r="A13" s="1" t="s">
        <v>91</v>
      </c>
      <c r="B13" s="7" t="s">
        <v>98</v>
      </c>
      <c r="C13" s="8">
        <v>677</v>
      </c>
      <c r="D13" s="7">
        <v>830</v>
      </c>
      <c r="E13" s="9">
        <f t="shared" si="2"/>
        <v>66.989999999999995</v>
      </c>
      <c r="F13" s="9">
        <v>56.19</v>
      </c>
      <c r="G13" s="9">
        <v>10.8</v>
      </c>
      <c r="H13" s="10">
        <f t="shared" si="3"/>
        <v>53.591999999999999</v>
      </c>
      <c r="I13" s="10">
        <f t="shared" si="4"/>
        <v>40.194000000000003</v>
      </c>
      <c r="J13" s="10">
        <f t="shared" si="5"/>
        <v>13.398</v>
      </c>
      <c r="K13" s="19"/>
      <c r="L13" s="18">
        <f t="shared" si="13"/>
        <v>3.3860000000000099</v>
      </c>
      <c r="M13" s="9">
        <f t="shared" si="14"/>
        <v>3.3860000000000001</v>
      </c>
      <c r="N13" s="9">
        <f t="shared" si="15"/>
        <v>0</v>
      </c>
      <c r="O13" s="9">
        <f t="shared" si="6"/>
        <v>16.783999999999999</v>
      </c>
      <c r="P13" s="9">
        <f t="shared" si="7"/>
        <v>2.0316000000000001</v>
      </c>
      <c r="Q13" s="9">
        <f t="shared" si="8"/>
        <v>0.67720000000000302</v>
      </c>
      <c r="R13" s="25">
        <f t="shared" si="9"/>
        <v>14.075200000000001</v>
      </c>
      <c r="S13" s="23">
        <v>880</v>
      </c>
      <c r="T13" s="9">
        <f t="shared" si="10"/>
        <v>70.376000000000005</v>
      </c>
      <c r="U13" s="9">
        <f t="shared" si="16"/>
        <v>59.576000000000001</v>
      </c>
      <c r="V13" s="9">
        <v>10.8</v>
      </c>
      <c r="W13" s="24">
        <f t="shared" si="11"/>
        <v>42.2256</v>
      </c>
      <c r="X13" s="24">
        <f t="shared" si="12"/>
        <v>14.075200000000001</v>
      </c>
      <c r="Y13" s="31">
        <f t="shared" si="17"/>
        <v>14.075200000000001</v>
      </c>
    </row>
    <row r="14" spans="1:25" s="1" customFormat="1" ht="21" customHeight="1">
      <c r="A14" s="1" t="s">
        <v>91</v>
      </c>
      <c r="B14" s="7" t="s">
        <v>99</v>
      </c>
      <c r="C14" s="8">
        <v>527</v>
      </c>
      <c r="D14" s="7">
        <v>830</v>
      </c>
      <c r="E14" s="9">
        <f t="shared" si="2"/>
        <v>45.54</v>
      </c>
      <c r="F14" s="9">
        <v>43.74</v>
      </c>
      <c r="G14" s="9">
        <v>1.8</v>
      </c>
      <c r="H14" s="10">
        <f t="shared" si="3"/>
        <v>36.432000000000002</v>
      </c>
      <c r="I14" s="10">
        <f t="shared" si="4"/>
        <v>27.324000000000002</v>
      </c>
      <c r="J14" s="10">
        <f t="shared" si="5"/>
        <v>9.1080000000000005</v>
      </c>
      <c r="K14" s="19"/>
      <c r="L14" s="18">
        <f t="shared" si="13"/>
        <v>2.6360000000000001</v>
      </c>
      <c r="M14" s="9">
        <f t="shared" si="14"/>
        <v>2.6360000000000001</v>
      </c>
      <c r="N14" s="9">
        <f t="shared" si="15"/>
        <v>0</v>
      </c>
      <c r="O14" s="9">
        <f t="shared" si="6"/>
        <v>11.744</v>
      </c>
      <c r="P14" s="9">
        <f t="shared" si="7"/>
        <v>1.5815999999999999</v>
      </c>
      <c r="Q14" s="9">
        <f t="shared" si="8"/>
        <v>0.527199999999999</v>
      </c>
      <c r="R14" s="25">
        <f t="shared" si="9"/>
        <v>9.6351999999999993</v>
      </c>
      <c r="S14" s="23">
        <v>880</v>
      </c>
      <c r="T14" s="9">
        <f t="shared" si="10"/>
        <v>48.176000000000002</v>
      </c>
      <c r="U14" s="9">
        <f t="shared" si="16"/>
        <v>46.375999999999998</v>
      </c>
      <c r="V14" s="9">
        <v>1.8</v>
      </c>
      <c r="W14" s="24">
        <f t="shared" si="11"/>
        <v>28.9056</v>
      </c>
      <c r="X14" s="24">
        <f t="shared" si="12"/>
        <v>9.6351999999999993</v>
      </c>
      <c r="Y14" s="31">
        <f t="shared" si="17"/>
        <v>9.6351999999999993</v>
      </c>
    </row>
    <row r="15" spans="1:25" s="1" customFormat="1" ht="21" customHeight="1">
      <c r="A15" s="1" t="s">
        <v>89</v>
      </c>
      <c r="B15" s="7" t="s">
        <v>100</v>
      </c>
      <c r="C15" s="8">
        <v>1060</v>
      </c>
      <c r="D15" s="7">
        <v>830</v>
      </c>
      <c r="E15" s="9">
        <f t="shared" si="2"/>
        <v>96.98</v>
      </c>
      <c r="F15" s="9">
        <v>87.98</v>
      </c>
      <c r="G15" s="9">
        <v>9</v>
      </c>
      <c r="H15" s="10">
        <f t="shared" si="3"/>
        <v>77.584000000000003</v>
      </c>
      <c r="I15" s="10">
        <f t="shared" si="4"/>
        <v>58.188000000000002</v>
      </c>
      <c r="J15" s="10">
        <f t="shared" si="5"/>
        <v>19.396000000000001</v>
      </c>
      <c r="K15" s="19"/>
      <c r="L15" s="18">
        <f t="shared" si="13"/>
        <v>5.3</v>
      </c>
      <c r="M15" s="9">
        <f t="shared" si="14"/>
        <v>5.3</v>
      </c>
      <c r="N15" s="9">
        <f t="shared" si="15"/>
        <v>0</v>
      </c>
      <c r="O15" s="9">
        <f t="shared" si="6"/>
        <v>24.696000000000002</v>
      </c>
      <c r="P15" s="9">
        <f t="shared" si="7"/>
        <v>3.1799999999999899</v>
      </c>
      <c r="Q15" s="9">
        <f t="shared" si="8"/>
        <v>1.06</v>
      </c>
      <c r="R15" s="25">
        <f t="shared" si="9"/>
        <v>20.456</v>
      </c>
      <c r="S15" s="23">
        <v>880</v>
      </c>
      <c r="T15" s="9">
        <f t="shared" si="10"/>
        <v>102.28</v>
      </c>
      <c r="U15" s="9">
        <f t="shared" si="16"/>
        <v>93.28</v>
      </c>
      <c r="V15" s="9">
        <v>9</v>
      </c>
      <c r="W15" s="24">
        <f t="shared" si="11"/>
        <v>61.368000000000002</v>
      </c>
      <c r="X15" s="24">
        <f t="shared" si="12"/>
        <v>20.456</v>
      </c>
      <c r="Y15" s="31">
        <f t="shared" si="17"/>
        <v>20.456</v>
      </c>
    </row>
    <row r="16" spans="1:25" s="1" customFormat="1" ht="21" customHeight="1">
      <c r="A16" s="1" t="s">
        <v>89</v>
      </c>
      <c r="B16" s="7" t="s">
        <v>101</v>
      </c>
      <c r="C16" s="8">
        <v>342</v>
      </c>
      <c r="D16" s="7">
        <v>830</v>
      </c>
      <c r="E16" s="9">
        <f t="shared" si="2"/>
        <v>32.590000000000003</v>
      </c>
      <c r="F16" s="9">
        <v>28.39</v>
      </c>
      <c r="G16" s="9">
        <v>4.2</v>
      </c>
      <c r="H16" s="10">
        <f t="shared" si="3"/>
        <v>26.071999999999999</v>
      </c>
      <c r="I16" s="10">
        <f t="shared" si="4"/>
        <v>19.553999999999998</v>
      </c>
      <c r="J16" s="10">
        <f t="shared" si="5"/>
        <v>6.5179999999999998</v>
      </c>
      <c r="K16" s="19"/>
      <c r="L16" s="18">
        <f t="shared" si="13"/>
        <v>1.706</v>
      </c>
      <c r="M16" s="9">
        <f t="shared" si="14"/>
        <v>1.706</v>
      </c>
      <c r="N16" s="9">
        <f t="shared" si="15"/>
        <v>0</v>
      </c>
      <c r="O16" s="9">
        <f t="shared" si="6"/>
        <v>8.2240000000000002</v>
      </c>
      <c r="P16" s="9">
        <f t="shared" si="7"/>
        <v>1.0236000000000001</v>
      </c>
      <c r="Q16" s="9">
        <f t="shared" si="8"/>
        <v>0.3412</v>
      </c>
      <c r="R16" s="25">
        <f t="shared" si="9"/>
        <v>6.8592000000000004</v>
      </c>
      <c r="S16" s="23">
        <v>880</v>
      </c>
      <c r="T16" s="9">
        <f t="shared" si="10"/>
        <v>34.295999999999999</v>
      </c>
      <c r="U16" s="9">
        <f t="shared" si="16"/>
        <v>30.096</v>
      </c>
      <c r="V16" s="9">
        <v>4.2</v>
      </c>
      <c r="W16" s="24">
        <f t="shared" si="11"/>
        <v>20.5776</v>
      </c>
      <c r="X16" s="24">
        <f t="shared" si="12"/>
        <v>6.8592000000000004</v>
      </c>
      <c r="Y16" s="31">
        <f t="shared" si="17"/>
        <v>6.8592000000000004</v>
      </c>
    </row>
    <row r="17" spans="1:25" s="1" customFormat="1" ht="21" customHeight="1">
      <c r="A17" s="1" t="s">
        <v>102</v>
      </c>
      <c r="B17" s="11" t="s">
        <v>103</v>
      </c>
      <c r="C17" s="12">
        <v>136</v>
      </c>
      <c r="D17" s="11">
        <v>6000</v>
      </c>
      <c r="E17" s="13">
        <f t="shared" si="2"/>
        <v>87.6</v>
      </c>
      <c r="F17" s="13">
        <v>81.599999999999994</v>
      </c>
      <c r="G17" s="13">
        <v>6</v>
      </c>
      <c r="H17" s="14">
        <f t="shared" si="3"/>
        <v>70.08</v>
      </c>
      <c r="I17" s="14">
        <f t="shared" si="4"/>
        <v>52.56</v>
      </c>
      <c r="J17" s="14">
        <f t="shared" si="5"/>
        <v>17.52</v>
      </c>
      <c r="K17" s="20"/>
      <c r="L17" s="21">
        <f t="shared" si="13"/>
        <v>0</v>
      </c>
      <c r="M17" s="13">
        <f t="shared" si="14"/>
        <v>0</v>
      </c>
      <c r="N17" s="13">
        <f t="shared" si="15"/>
        <v>0</v>
      </c>
      <c r="O17" s="13">
        <f t="shared" si="6"/>
        <v>17.52</v>
      </c>
      <c r="P17" s="13">
        <f t="shared" si="7"/>
        <v>0</v>
      </c>
      <c r="Q17" s="13">
        <f t="shared" si="8"/>
        <v>0</v>
      </c>
      <c r="R17" s="26">
        <f t="shared" si="9"/>
        <v>17.52</v>
      </c>
      <c r="S17" s="27">
        <v>6000</v>
      </c>
      <c r="T17" s="13">
        <f t="shared" si="10"/>
        <v>87.6</v>
      </c>
      <c r="U17" s="13">
        <f t="shared" si="16"/>
        <v>81.599999999999994</v>
      </c>
      <c r="V17" s="13">
        <v>6</v>
      </c>
      <c r="W17" s="28">
        <f t="shared" si="11"/>
        <v>52.56</v>
      </c>
      <c r="X17" s="28">
        <f t="shared" si="12"/>
        <v>17.52</v>
      </c>
      <c r="Y17" s="32">
        <f t="shared" si="17"/>
        <v>17.52</v>
      </c>
    </row>
  </sheetData>
  <mergeCells count="17">
    <mergeCell ref="B1:K1"/>
    <mergeCell ref="D3:K3"/>
    <mergeCell ref="L3:R3"/>
    <mergeCell ref="S3:Y3"/>
    <mergeCell ref="F4:G4"/>
    <mergeCell ref="I4:K4"/>
    <mergeCell ref="M4:N4"/>
    <mergeCell ref="P4:R4"/>
    <mergeCell ref="U4:V4"/>
    <mergeCell ref="W4:Y4"/>
    <mergeCell ref="B4:B5"/>
    <mergeCell ref="C4:C5"/>
    <mergeCell ref="D4:D5"/>
    <mergeCell ref="E4:E5"/>
    <mergeCell ref="L4:L5"/>
    <mergeCell ref="S4:S5"/>
    <mergeCell ref="T4:T5"/>
  </mergeCells>
  <phoneticPr fontId="11" type="noConversion"/>
  <pageMargins left="0.75" right="0.75" top="1" bottom="1" header="0.5" footer="0.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第一批已下达</vt:lpstr>
      <vt:lpstr>第二批本次下达（省原表）</vt:lpstr>
      <vt:lpstr>第二批本次下达（市）</vt:lpstr>
      <vt:lpstr>全年合计</vt:lpstr>
      <vt:lpstr>公用经费测算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2020-11-14T05:31:10Z</cp:lastPrinted>
  <dcterms:created xsi:type="dcterms:W3CDTF">2020-09-21T07:59:00Z</dcterms:created>
  <dcterms:modified xsi:type="dcterms:W3CDTF">2020-11-14T05:31:28Z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