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3880" windowHeight="9915" tabRatio="668" activeTab="18"/>
  </bookViews>
  <sheets>
    <sheet name="封面" sheetId="4" r:id="rId1"/>
    <sheet name="目录" sheetId="5" r:id="rId2"/>
    <sheet name="表1" sheetId="1" r:id="rId3"/>
    <sheet name="表2" sheetId="17" r:id="rId4"/>
    <sheet name="表3" sheetId="22" r:id="rId5"/>
    <sheet name="表4" sheetId="20" r:id="rId6"/>
    <sheet name="表5" sheetId="2" r:id="rId7"/>
    <sheet name="表6" sheetId="14" r:id="rId8"/>
    <sheet name="表7" sheetId="10" r:id="rId9"/>
    <sheet name="表8" sheetId="7" r:id="rId10"/>
    <sheet name="表9" sheetId="11" r:id="rId11"/>
    <sheet name="表10" sheetId="12" r:id="rId12"/>
    <sheet name="表11" sheetId="13" r:id="rId13"/>
    <sheet name="表12" sheetId="16" r:id="rId14"/>
    <sheet name="表13" sheetId="8" r:id="rId15"/>
    <sheet name="表14" sheetId="23" r:id="rId16"/>
    <sheet name="表15" sheetId="9" r:id="rId17"/>
    <sheet name="表16" sheetId="15" r:id="rId18"/>
    <sheet name="表17" sheetId="24" r:id="rId19"/>
  </sheets>
  <calcPr calcId="125725"/>
</workbook>
</file>

<file path=xl/calcChain.xml><?xml version="1.0" encoding="utf-8"?>
<calcChain xmlns="http://schemas.openxmlformats.org/spreadsheetml/2006/main">
  <c r="B5" i="1"/>
  <c r="C5"/>
  <c r="D5"/>
  <c r="E5"/>
  <c r="C6"/>
  <c r="D6"/>
  <c r="E6"/>
  <c r="E8"/>
  <c r="E10"/>
  <c r="E11"/>
  <c r="E12"/>
  <c r="E13"/>
  <c r="E14"/>
  <c r="E15"/>
  <c r="E16"/>
  <c r="E17"/>
  <c r="E18"/>
  <c r="E19"/>
  <c r="E20"/>
  <c r="E21"/>
  <c r="B22"/>
  <c r="C22"/>
  <c r="D22"/>
  <c r="E22"/>
  <c r="E23"/>
  <c r="E24"/>
  <c r="E25"/>
  <c r="E26"/>
  <c r="E27"/>
  <c r="E28"/>
  <c r="E29"/>
  <c r="E30"/>
  <c r="B31"/>
  <c r="C31"/>
  <c r="D31"/>
  <c r="E31"/>
  <c r="B32"/>
  <c r="C32"/>
  <c r="D32"/>
  <c r="E32"/>
  <c r="E33"/>
  <c r="E34"/>
  <c r="E35"/>
  <c r="E38"/>
  <c r="E40"/>
  <c r="B41"/>
  <c r="C41"/>
  <c r="D41"/>
  <c r="E41"/>
  <c r="B14" i="12"/>
  <c r="B14" i="23"/>
  <c r="B5" i="9"/>
  <c r="C5"/>
  <c r="D5"/>
  <c r="E5"/>
  <c r="F5"/>
  <c r="G5"/>
  <c r="H5"/>
  <c r="B6"/>
  <c r="B7"/>
  <c r="B8"/>
  <c r="B9"/>
  <c r="B10"/>
  <c r="B11"/>
  <c r="B12"/>
  <c r="B13"/>
  <c r="C13"/>
  <c r="D13"/>
  <c r="E13"/>
  <c r="F13"/>
  <c r="G13"/>
  <c r="H13"/>
  <c r="B5" i="15"/>
  <c r="C5"/>
  <c r="D5"/>
  <c r="E5"/>
  <c r="F5"/>
  <c r="G5"/>
  <c r="H5"/>
  <c r="B6"/>
  <c r="B7"/>
  <c r="B8"/>
  <c r="B9"/>
  <c r="B10"/>
  <c r="B11"/>
  <c r="B12"/>
  <c r="C12"/>
  <c r="D12"/>
  <c r="E12"/>
  <c r="F12"/>
  <c r="G12"/>
  <c r="H12"/>
  <c r="D5" i="17"/>
  <c r="D8"/>
  <c r="D9"/>
  <c r="D10"/>
  <c r="D11"/>
  <c r="D12"/>
  <c r="D13"/>
  <c r="D14"/>
  <c r="D15"/>
  <c r="D16"/>
  <c r="D17"/>
  <c r="D18"/>
  <c r="D19"/>
  <c r="D22"/>
  <c r="D23"/>
  <c r="D24"/>
  <c r="D26"/>
  <c r="B28"/>
  <c r="C28"/>
  <c r="D28"/>
  <c r="D29"/>
  <c r="D32"/>
  <c r="D33"/>
  <c r="B37"/>
  <c r="C37"/>
  <c r="D37"/>
  <c r="B5" i="22"/>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B108"/>
  <c r="C108"/>
  <c r="D108"/>
  <c r="D109"/>
  <c r="D110"/>
  <c r="D111"/>
  <c r="D112"/>
  <c r="D113"/>
  <c r="D114"/>
  <c r="D115"/>
  <c r="D116"/>
  <c r="D117"/>
  <c r="D118"/>
  <c r="D119"/>
  <c r="D120"/>
  <c r="D121"/>
  <c r="D122"/>
  <c r="D123"/>
  <c r="D124"/>
  <c r="D125"/>
  <c r="D126"/>
  <c r="D127"/>
  <c r="D128"/>
  <c r="D129"/>
  <c r="D130"/>
  <c r="D131"/>
  <c r="D132"/>
  <c r="D133"/>
  <c r="B134"/>
  <c r="D134"/>
  <c r="D135"/>
  <c r="D136"/>
  <c r="D137"/>
  <c r="D138"/>
  <c r="D139"/>
  <c r="D140"/>
  <c r="D141"/>
  <c r="D142"/>
  <c r="D143"/>
  <c r="D144"/>
  <c r="D145"/>
  <c r="D146"/>
  <c r="D147"/>
  <c r="D148"/>
  <c r="D149"/>
  <c r="D150"/>
  <c r="D151"/>
  <c r="D152"/>
  <c r="D153"/>
  <c r="D154"/>
  <c r="D155"/>
  <c r="D156"/>
  <c r="D157"/>
  <c r="D158"/>
  <c r="D159"/>
  <c r="D160"/>
  <c r="D161"/>
  <c r="B162"/>
  <c r="D162"/>
  <c r="D163"/>
  <c r="D164"/>
  <c r="D165"/>
  <c r="D166"/>
  <c r="D167"/>
  <c r="D168"/>
  <c r="D169"/>
  <c r="D170"/>
  <c r="D171"/>
  <c r="D172"/>
  <c r="D173"/>
  <c r="D174"/>
  <c r="D175"/>
  <c r="D176"/>
  <c r="B177"/>
  <c r="D177"/>
  <c r="D178"/>
  <c r="D179"/>
  <c r="D180"/>
  <c r="D181"/>
  <c r="D182"/>
  <c r="D183"/>
  <c r="D184"/>
  <c r="D185"/>
  <c r="D186"/>
  <c r="D187"/>
  <c r="D188"/>
  <c r="D189"/>
  <c r="D190"/>
  <c r="D191"/>
  <c r="D192"/>
  <c r="D193"/>
  <c r="D194"/>
  <c r="D195"/>
  <c r="D196"/>
  <c r="D197"/>
  <c r="D198"/>
  <c r="B199"/>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B275"/>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B316"/>
  <c r="D316"/>
  <c r="D317"/>
  <c r="D318"/>
  <c r="D319"/>
  <c r="D320"/>
  <c r="D321"/>
  <c r="D322"/>
  <c r="D323"/>
  <c r="D324"/>
  <c r="D325"/>
  <c r="D326"/>
  <c r="D327"/>
  <c r="D328"/>
  <c r="D329"/>
  <c r="D330"/>
  <c r="D331"/>
  <c r="D332"/>
  <c r="D333"/>
  <c r="D334"/>
  <c r="D335"/>
  <c r="D336"/>
  <c r="B337"/>
  <c r="D337"/>
  <c r="D338"/>
  <c r="D339"/>
  <c r="D340"/>
  <c r="D341"/>
  <c r="D342"/>
  <c r="D343"/>
  <c r="D344"/>
  <c r="D345"/>
  <c r="D346"/>
  <c r="D347"/>
  <c r="D348"/>
  <c r="B349"/>
  <c r="D349"/>
  <c r="C350"/>
  <c r="D350"/>
  <c r="D351"/>
  <c r="D352"/>
  <c r="D353"/>
  <c r="D354"/>
  <c r="D355"/>
  <c r="D356"/>
  <c r="D357"/>
  <c r="D358"/>
  <c r="D359"/>
  <c r="D360"/>
  <c r="D361"/>
  <c r="D362"/>
  <c r="D363"/>
  <c r="C364"/>
  <c r="D364"/>
  <c r="D365"/>
  <c r="D366"/>
  <c r="D367"/>
  <c r="D368"/>
  <c r="D369"/>
  <c r="D370"/>
  <c r="D371"/>
  <c r="D372"/>
  <c r="D373"/>
  <c r="D374"/>
  <c r="C375"/>
  <c r="D375"/>
  <c r="D376"/>
  <c r="D377"/>
  <c r="D378"/>
  <c r="D379"/>
  <c r="D380"/>
  <c r="D381"/>
  <c r="D382"/>
  <c r="D383"/>
  <c r="D384"/>
  <c r="D385"/>
  <c r="D386"/>
  <c r="D387"/>
  <c r="D388"/>
  <c r="D389"/>
  <c r="D390"/>
  <c r="D391"/>
  <c r="D392"/>
  <c r="D393"/>
  <c r="D394"/>
  <c r="D395"/>
  <c r="D396"/>
  <c r="D397"/>
  <c r="D398"/>
  <c r="D399"/>
  <c r="D400"/>
  <c r="C401"/>
  <c r="D401"/>
  <c r="D402"/>
  <c r="D403"/>
  <c r="D404"/>
  <c r="D405"/>
  <c r="D406"/>
  <c r="D407"/>
  <c r="D408"/>
  <c r="B409"/>
  <c r="D409"/>
  <c r="D410"/>
  <c r="D411"/>
  <c r="D412"/>
  <c r="D413"/>
  <c r="D414"/>
  <c r="D415"/>
  <c r="D416"/>
  <c r="D417"/>
  <c r="D418"/>
  <c r="D419"/>
  <c r="B420"/>
  <c r="D420"/>
  <c r="D421"/>
  <c r="D422"/>
  <c r="D423"/>
  <c r="D424"/>
  <c r="D425"/>
  <c r="D426"/>
  <c r="D427"/>
  <c r="B428"/>
  <c r="D428"/>
  <c r="D429"/>
  <c r="D430"/>
  <c r="D431"/>
  <c r="D432"/>
  <c r="D433"/>
  <c r="D434"/>
  <c r="D435"/>
  <c r="D436"/>
  <c r="D437"/>
  <c r="D438"/>
  <c r="D439"/>
  <c r="D440"/>
  <c r="D441"/>
  <c r="B442"/>
  <c r="D442"/>
  <c r="D443"/>
  <c r="D444"/>
  <c r="D445"/>
  <c r="D446"/>
  <c r="D447"/>
  <c r="D448"/>
  <c r="D449"/>
  <c r="D450"/>
  <c r="D451"/>
  <c r="D452"/>
  <c r="D453"/>
  <c r="D454"/>
  <c r="D455"/>
  <c r="D456"/>
  <c r="D457"/>
  <c r="D458"/>
  <c r="D459"/>
  <c r="D460"/>
  <c r="B461"/>
  <c r="D461"/>
  <c r="D462"/>
  <c r="D463"/>
  <c r="D464"/>
  <c r="D465"/>
  <c r="D466"/>
  <c r="B467"/>
  <c r="D467"/>
  <c r="D468"/>
  <c r="D469"/>
  <c r="D470"/>
  <c r="D471"/>
  <c r="D472"/>
  <c r="D473"/>
  <c r="D474"/>
  <c r="D475"/>
  <c r="B476"/>
  <c r="D476"/>
  <c r="D477"/>
  <c r="D478"/>
  <c r="B479"/>
  <c r="D479"/>
  <c r="D480"/>
  <c r="D481"/>
  <c r="D482"/>
  <c r="B483"/>
  <c r="C483"/>
  <c r="D483"/>
  <c r="B5" i="20"/>
  <c r="B6"/>
  <c r="B10"/>
  <c r="B13"/>
  <c r="C5" i="2"/>
  <c r="C6"/>
  <c r="C13"/>
  <c r="C34"/>
  <c r="C39"/>
  <c r="C48"/>
  <c r="C50"/>
  <c r="C56"/>
  <c r="C62"/>
  <c r="C70"/>
  <c r="C73"/>
  <c r="C90"/>
  <c r="D6" i="10"/>
  <c r="D7"/>
  <c r="B8"/>
  <c r="C8"/>
  <c r="D8"/>
  <c r="D10"/>
  <c r="B11"/>
  <c r="C11"/>
  <c r="D11"/>
  <c r="D5" i="7"/>
  <c r="D6"/>
  <c r="D7"/>
  <c r="D8"/>
  <c r="D9"/>
  <c r="D10"/>
  <c r="D11"/>
  <c r="D17"/>
  <c r="D18"/>
  <c r="D19"/>
  <c r="D20"/>
  <c r="D21"/>
  <c r="D22"/>
  <c r="D23"/>
  <c r="D24"/>
  <c r="D25"/>
  <c r="D26"/>
  <c r="B29"/>
  <c r="C29"/>
  <c r="D29"/>
  <c r="B30"/>
  <c r="C30"/>
  <c r="D30"/>
  <c r="B31"/>
  <c r="C31"/>
  <c r="D31"/>
  <c r="D32"/>
  <c r="D33"/>
  <c r="D34"/>
  <c r="D35"/>
  <c r="D36"/>
  <c r="D37"/>
  <c r="D38"/>
  <c r="B40"/>
  <c r="C40"/>
  <c r="D40"/>
  <c r="B5" i="11"/>
  <c r="C5"/>
  <c r="D5"/>
  <c r="D6"/>
  <c r="B11"/>
  <c r="C11"/>
  <c r="D11"/>
  <c r="D12"/>
  <c r="D16"/>
  <c r="B20"/>
  <c r="C20"/>
  <c r="D20"/>
  <c r="D21"/>
  <c r="D22"/>
  <c r="B27"/>
  <c r="C27"/>
  <c r="D27"/>
  <c r="C28"/>
  <c r="D28"/>
  <c r="C29"/>
  <c r="D41"/>
  <c r="D42"/>
  <c r="D46"/>
  <c r="C47"/>
  <c r="D47"/>
  <c r="D53"/>
  <c r="B54"/>
  <c r="C54"/>
  <c r="D54"/>
  <c r="D55"/>
  <c r="D56"/>
  <c r="D57"/>
  <c r="D58"/>
  <c r="B59"/>
  <c r="C59"/>
  <c r="D59"/>
  <c r="D60"/>
  <c r="D61"/>
  <c r="D62"/>
  <c r="D63"/>
  <c r="D64"/>
  <c r="D65"/>
  <c r="B66"/>
  <c r="C66"/>
  <c r="D66"/>
  <c r="D67"/>
  <c r="D68"/>
  <c r="D69"/>
  <c r="B70"/>
  <c r="C70"/>
  <c r="D70"/>
  <c r="D71"/>
  <c r="B72"/>
  <c r="C72"/>
  <c r="D72"/>
  <c r="D73"/>
  <c r="D74"/>
  <c r="C75"/>
  <c r="D75"/>
  <c r="C85"/>
  <c r="D86"/>
  <c r="D87"/>
  <c r="B88"/>
  <c r="C88"/>
  <c r="D88"/>
  <c r="B89"/>
  <c r="C89"/>
  <c r="D89"/>
  <c r="B90"/>
  <c r="C90"/>
  <c r="D90"/>
  <c r="D91"/>
  <c r="D92"/>
  <c r="D93"/>
  <c r="D94"/>
  <c r="D95"/>
  <c r="D96"/>
  <c r="B97"/>
  <c r="C97"/>
  <c r="D97"/>
</calcChain>
</file>

<file path=xl/sharedStrings.xml><?xml version="1.0" encoding="utf-8"?>
<sst xmlns="http://schemas.openxmlformats.org/spreadsheetml/2006/main" count="1014" uniqueCount="857">
  <si>
    <t xml:space="preserve"> </t>
  </si>
  <si>
    <t>地区名称</t>
  </si>
  <si>
    <t>北京市</t>
  </si>
  <si>
    <t>2018年沁阳市政府预算公开表</t>
  </si>
  <si>
    <t>天津市</t>
  </si>
  <si>
    <t>河北省</t>
  </si>
  <si>
    <t>山西省</t>
  </si>
  <si>
    <t>内蒙古自治区</t>
  </si>
  <si>
    <t>目  录</t>
  </si>
  <si>
    <t xml:space="preserve">       第一部分：一般公共预算</t>
  </si>
  <si>
    <t xml:space="preserve">            表一 2018年一般公共预算收入表</t>
  </si>
  <si>
    <t xml:space="preserve">            表二 2018年一般公共预算支出表</t>
  </si>
  <si>
    <t xml:space="preserve">            表三 2018年一般公共预算本级支出表</t>
  </si>
  <si>
    <t xml:space="preserve">            表四 2018年一般公共预算本级基本支出表(按经济分类)</t>
  </si>
  <si>
    <t xml:space="preserve">            表五 2018年一般公共预算税收返还和转移支付表</t>
  </si>
  <si>
    <t xml:space="preserve">            表六 政府一般债务限额和余额情况表</t>
  </si>
  <si>
    <t xml:space="preserve">            表七 2018年一般公共预算“三公”经费汇总表</t>
  </si>
  <si>
    <t xml:space="preserve">       第二部分：政府性基金预算</t>
  </si>
  <si>
    <t xml:space="preserve">            表八 2018年政府性基金预算收入表</t>
  </si>
  <si>
    <t xml:space="preserve">            表九 2018年政府性基金预算支出表</t>
  </si>
  <si>
    <t xml:space="preserve">            表十 2018年政府性基金预算转移支付表</t>
  </si>
  <si>
    <t xml:space="preserve">            表十一 政府专项债务限额和余额情况表</t>
  </si>
  <si>
    <t xml:space="preserve">       第三部分：国有资本经营预算</t>
  </si>
  <si>
    <t xml:space="preserve">            表十二 2018年国有资本经营预算收入表</t>
  </si>
  <si>
    <t xml:space="preserve">            表十三 2018年国有资本经营预算支出表</t>
  </si>
  <si>
    <t xml:space="preserve">            表十四 2018年国有资本经营预算转移支付表</t>
  </si>
  <si>
    <t xml:space="preserve">       第四部分：社会保险基金预算</t>
  </si>
  <si>
    <t xml:space="preserve">            表十五 2018年社会保险基金预算收入表</t>
  </si>
  <si>
    <t xml:space="preserve">            表十六 2018年社会保险基金预算支出表</t>
  </si>
  <si>
    <t>表一</t>
  </si>
  <si>
    <t>2018年一般公共预算收入表</t>
  </si>
  <si>
    <t>单位：万元</t>
  </si>
  <si>
    <t>项目</t>
  </si>
  <si>
    <t>上年决算（执行)数</t>
  </si>
  <si>
    <t>上年（同口径)数</t>
  </si>
  <si>
    <t>2018年预算数</t>
  </si>
  <si>
    <t>预算数较上年同口径增幅%</t>
  </si>
  <si>
    <t>一、税收收入</t>
  </si>
  <si>
    <t xml:space="preserve">    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</si>
  <si>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</si>
  <si>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</si>
  <si>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</si>
  <si>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</si>
  <si>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</si>
  <si>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</si>
  <si>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</si>
  <si>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</si>
  <si>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</si>
  <si>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</si>
  <si>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</si>
  <si>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</si>
  <si>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</si>
  <si>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水资源税</t>
  </si>
  <si>
    <t xml:space="preserve">    环境保护税</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</si>
  <si>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</si>
  <si>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</si>
  <si>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</si>
  <si>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</si>
  <si>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</si>
  <si>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</si>
  <si>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</si>
  <si>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</si>
  <si>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</si>
  <si>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</si>
  <si>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二、上级补助收入</t>
  </si>
  <si>
    <t>返还性收入</t>
  </si>
  <si>
    <t>一般性转移支付收入</t>
  </si>
  <si>
    <t>专项转移支付收入</t>
  </si>
  <si>
    <t>三、上解收入</t>
  </si>
  <si>
    <t>四、动用预算稳定调节基金</t>
  </si>
  <si>
    <t>五、一般债务收入</t>
  </si>
  <si>
    <t>六、调入资金</t>
  </si>
  <si>
    <t>七、上年结转</t>
  </si>
  <si>
    <t>合   计</t>
  </si>
  <si>
    <t>备注：1、从2018年1月1日起，三家焦作市属企业税收下划到我市属地管理，为保持统计口径一致性，将我市2017年收入按2018年新的市县财政体制调整方案进行同口径调整后，计算2018年收入预算比2017年执行数的增幅。2、因税费改革实施，水资源费等非税收入调整到水资源税、环境保护税项目下。</t>
  </si>
  <si>
    <t>表二</t>
  </si>
  <si>
    <t>2018年一般公共财政预算支出情况表</t>
  </si>
  <si>
    <t>项    目</t>
  </si>
  <si>
    <t>2017年
执行数</t>
  </si>
  <si>
    <t>2018年
预算数</t>
  </si>
  <si>
    <r>
      <t>预算数占上年执行数</t>
    </r>
    <r>
      <rPr>
        <b/>
        <sz val="10.5"/>
        <color indexed="8"/>
        <rFont val="Times New Roman"/>
        <family val="1"/>
      </rPr>
      <t>%</t>
    </r>
  </si>
  <si>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</si>
  <si>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</si>
  <si>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</si>
  <si>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</si>
  <si>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</si>
  <si>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</si>
  <si>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</si>
  <si>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</si>
  <si>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</si>
  <si>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</si>
  <si>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</si>
  <si>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</si>
  <si>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</si>
  <si>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</si>
  <si>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</si>
  <si>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</si>
  <si>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</si>
  <si>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</si>
  <si>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</si>
  <si>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</si>
  <si>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</si>
  <si>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二十二、债务付息支出</t>
  </si>
  <si>
    <t>二十四、其他支出</t>
  </si>
  <si>
    <t>支出总计</t>
  </si>
  <si>
    <t>二、一般债务还本支出</t>
  </si>
  <si>
    <t>三、调出资金</t>
  </si>
  <si>
    <t>四、补助支出</t>
  </si>
  <si>
    <t>五、上解上级支出</t>
  </si>
  <si>
    <t>六、结转下年</t>
  </si>
  <si>
    <t>六、安排预算稳定调节基金</t>
  </si>
  <si>
    <r>
      <t>合</t>
    </r>
    <r>
      <rPr>
        <b/>
        <sz val="12"/>
        <color indexed="8"/>
        <rFont val="Times New Roman"/>
        <family val="1"/>
      </rPr>
      <t xml:space="preserve">   </t>
    </r>
    <r>
      <rPr>
        <b/>
        <sz val="12"/>
        <color indexed="8"/>
        <rFont val="宋体"/>
        <family val="3"/>
        <charset val="134"/>
      </rPr>
      <t>计</t>
    </r>
  </si>
  <si>
    <t>表三</t>
  </si>
  <si>
    <t>2018年一般公共预算本级支出表</t>
  </si>
  <si>
    <t>预算科目</t>
  </si>
  <si>
    <t>合计</t>
  </si>
  <si>
    <t>基本支出</t>
  </si>
  <si>
    <t>项目支出</t>
  </si>
  <si>
    <t>一、一般公共服务</t>
  </si>
  <si>
    <t xml:space="preserve">    人大事务</t>
  </si>
  <si>
    <t xml:space="preserve">      行政运行</t>
  </si>
  <si>
    <t xml:space="preserve">      机关服务</t>
  </si>
  <si>
    <t xml:space="preserve">      人大会议</t>
  </si>
  <si>
    <t xml:space="preserve">    政协事务</t>
  </si>
  <si>
    <t xml:space="preserve">      政协会议</t>
  </si>
  <si>
    <t xml:space="preserve">      委员视察</t>
  </si>
  <si>
    <t xml:space="preserve">    政府办公厅(室)及相关机构事务</t>
  </si>
  <si>
    <t xml:space="preserve">      政务公开审批</t>
  </si>
  <si>
    <t xml:space="preserve">      信访事务</t>
  </si>
  <si>
    <t xml:space="preserve">      事业运行</t>
  </si>
  <si>
    <t xml:space="preserve">      其他政府办公厅（室）及相关机构事务支出</t>
  </si>
  <si>
    <t xml:space="preserve">    发展与改革事务</t>
  </si>
  <si>
    <t xml:space="preserve">      一般行政管理事务</t>
  </si>
  <si>
    <t xml:space="preserve">      物价管理</t>
  </si>
  <si>
    <t xml:space="preserve">      其他发展与改革事务支出</t>
  </si>
  <si>
    <t xml:space="preserve">    统计信息事务</t>
  </si>
  <si>
    <t xml:space="preserve">      专项统计业务</t>
  </si>
  <si>
    <t xml:space="preserve">      专项普查活动</t>
  </si>
  <si>
    <t xml:space="preserve">      统计抽样调查</t>
  </si>
  <si>
    <t xml:space="preserve">      其他统计信息事务支出</t>
  </si>
  <si>
    <t xml:space="preserve">    财政事务</t>
  </si>
  <si>
    <t xml:space="preserve">      财政国库业务</t>
  </si>
  <si>
    <t xml:space="preserve">      财政监察</t>
  </si>
  <si>
    <t xml:space="preserve">      信息化建设</t>
  </si>
  <si>
    <t xml:space="preserve">      其他财政事务支出</t>
  </si>
  <si>
    <t xml:space="preserve">    审计事务</t>
  </si>
  <si>
    <t xml:space="preserve">      审计业务</t>
  </si>
  <si>
    <t xml:space="preserve">    人力资源事务</t>
  </si>
  <si>
    <t xml:space="preserve">      引进人才费用</t>
  </si>
  <si>
    <t xml:space="preserve">      其他人力资源事务支出</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</si>
  <si>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</si>
  <si>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</si>
  <si>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</si>
  <si>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</si>
  <si>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</si>
  <si>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</si>
  <si>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工商行政管理事务</t>
  </si>
  <si>
    <t xml:space="preserve">      工商行政管理专项</t>
  </si>
  <si>
    <t xml:space="preserve">      执法办案专项</t>
  </si>
  <si>
    <t xml:space="preserve">      其他工商行政管理事务支出</t>
  </si>
  <si>
    <t xml:space="preserve">    质量技术监督与检验检疫事务</t>
  </si>
  <si>
    <t xml:space="preserve">      质量技术监督行政执法及业务管理</t>
  </si>
  <si>
    <t xml:space="preserve">      质量技术监督技术支持</t>
  </si>
  <si>
    <t xml:space="preserve">      标准化管理</t>
  </si>
  <si>
    <t xml:space="preserve">    民族事务</t>
  </si>
  <si>
    <t xml:space="preserve">      民族工作专项</t>
  </si>
  <si>
    <t xml:space="preserve">      其他民族事务支出</t>
  </si>
  <si>
    <t xml:space="preserve">    宗教事务</t>
  </si>
  <si>
    <t xml:space="preserve">      宗教工作专项</t>
  </si>
  <si>
    <t xml:space="preserve">    港澳台侨事务</t>
  </si>
  <si>
    <t xml:space="preserve">    档案事务</t>
  </si>
  <si>
    <t xml:space="preserve">      档案馆</t>
  </si>
  <si>
    <t xml:space="preserve">    民主党派及工商联事务</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</si>
  <si>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</si>
  <si>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</si>
  <si>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</si>
  <si>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</si>
  <si>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</si>
  <si>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宣传事务</t>
  </si>
  <si>
    <t xml:space="preserve">      其他宣传事务支出</t>
  </si>
  <si>
    <t xml:space="preserve">    统战事务</t>
  </si>
  <si>
    <t xml:space="preserve">    其他共产党事务支出</t>
  </si>
  <si>
    <t xml:space="preserve">      其他共产党事务支出</t>
  </si>
  <si>
    <t xml:space="preserve">    其他一般公共服务支出</t>
  </si>
  <si>
    <t xml:space="preserve">      其他一般公共服务支出</t>
  </si>
  <si>
    <t xml:space="preserve">    武装警察</t>
  </si>
  <si>
    <t xml:space="preserve">      内卫</t>
  </si>
  <si>
    <t xml:space="preserve">      消防</t>
  </si>
  <si>
    <t xml:space="preserve">    公安</t>
  </si>
  <si>
    <t xml:space="preserve">      出入境管理</t>
  </si>
  <si>
    <t xml:space="preserve">      禁毒管理</t>
  </si>
  <si>
    <t xml:space="preserve">      道路交通管理</t>
  </si>
  <si>
    <t xml:space="preserve">      居民身份证管理</t>
  </si>
  <si>
    <t xml:space="preserve">      网络运行及维护</t>
  </si>
  <si>
    <t xml:space="preserve">      拘押收教场所管理</t>
  </si>
  <si>
    <t xml:space="preserve">      其他公安支出</t>
  </si>
  <si>
    <t xml:space="preserve">    检察</t>
  </si>
  <si>
    <t xml:space="preserve">      查办和预防职务犯罪</t>
  </si>
  <si>
    <t xml:space="preserve">    法院</t>
  </si>
  <si>
    <t xml:space="preserve">      “两庭”建设</t>
  </si>
  <si>
    <t xml:space="preserve">    司法</t>
  </si>
  <si>
    <t xml:space="preserve">      基层司法业务</t>
  </si>
  <si>
    <t xml:space="preserve">      法律援助</t>
  </si>
  <si>
    <t xml:space="preserve">      其他司法支出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</si>
  <si>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</si>
  <si>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</si>
  <si>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</si>
  <si>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</si>
  <si>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</si>
  <si>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</si>
  <si>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</si>
  <si>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</si>
  <si>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</si>
  <si>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中专教育</t>
  </si>
  <si>
    <t xml:space="preserve">      其他职业教育支出</t>
  </si>
  <si>
    <t xml:space="preserve">    成人教育</t>
  </si>
  <si>
    <t xml:space="preserve">      成人初等教育</t>
  </si>
  <si>
    <t xml:space="preserve">    广播电视教育</t>
  </si>
  <si>
    <t xml:space="preserve">      教育电视台</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</si>
  <si>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</si>
  <si>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</si>
  <si>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</si>
  <si>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</si>
  <si>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</si>
  <si>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</si>
  <si>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农村中小学校舍建设</t>
  </si>
  <si>
    <t xml:space="preserve">      城市中小学校舍建设</t>
  </si>
  <si>
    <t xml:space="preserve">      中等职业学校教学设施</t>
  </si>
  <si>
    <t xml:space="preserve">      其他教育费附加安排的支出</t>
  </si>
  <si>
    <t xml:space="preserve">    科学技术管理事务</t>
  </si>
  <si>
    <t xml:space="preserve">    应用研究</t>
  </si>
  <si>
    <t xml:space="preserve">      社会公益研究</t>
  </si>
  <si>
    <t xml:space="preserve">    技术研究与开发</t>
  </si>
  <si>
    <t xml:space="preserve">      应用技术研究与开发</t>
  </si>
  <si>
    <t xml:space="preserve">      其他技术研究与开发支出</t>
  </si>
  <si>
    <t xml:space="preserve">    科技条件与服务</t>
  </si>
  <si>
    <t xml:space="preserve">      技术创新服务体系</t>
  </si>
  <si>
    <t xml:space="preserve">      其他科技条件与服务支出</t>
  </si>
  <si>
    <t xml:space="preserve">    科学技术普及</t>
  </si>
  <si>
    <t xml:space="preserve">      科普活动</t>
  </si>
  <si>
    <t xml:space="preserve">    其他科学技术支出</t>
  </si>
  <si>
    <t xml:space="preserve">      科技奖励</t>
  </si>
  <si>
    <t xml:space="preserve">    文化</t>
  </si>
  <si>
    <t xml:space="preserve">      图书馆</t>
  </si>
  <si>
    <t xml:space="preserve">      艺术表演团体</t>
  </si>
  <si>
    <t xml:space="preserve">      群众文化</t>
  </si>
  <si>
    <t xml:space="preserve">      文化创作与保护</t>
  </si>
  <si>
    <t xml:space="preserve">      文化市场管理</t>
  </si>
  <si>
    <t xml:space="preserve">      其他文化支出</t>
  </si>
  <si>
    <t xml:space="preserve">    文物</t>
  </si>
  <si>
    <t xml:space="preserve">      文物保护</t>
  </si>
  <si>
    <t xml:space="preserve">      博物馆</t>
  </si>
  <si>
    <t xml:space="preserve">    体育</t>
  </si>
  <si>
    <t xml:space="preserve">      体育竞赛</t>
  </si>
  <si>
    <t xml:space="preserve">      体育场馆</t>
  </si>
  <si>
    <t xml:space="preserve">      群众体育</t>
  </si>
  <si>
    <t xml:space="preserve">    新闻出版广播影视</t>
  </si>
  <si>
    <t xml:space="preserve">      电视</t>
  </si>
  <si>
    <t xml:space="preserve">    其他文化体育与传媒支出</t>
  </si>
  <si>
    <t xml:space="preserve">      其他文化体育与传媒支出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</si>
  <si>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</si>
  <si>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</si>
  <si>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</si>
  <si>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</si>
  <si>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</si>
  <si>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</si>
  <si>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其他人力资源和社会保障管理事务支出</t>
  </si>
  <si>
    <t xml:space="preserve">    民政管理事务</t>
  </si>
  <si>
    <t xml:space="preserve">      拥军优属</t>
  </si>
  <si>
    <t xml:space="preserve">      老龄事务</t>
  </si>
  <si>
    <t xml:space="preserve">      行政区划和地名管理</t>
  </si>
  <si>
    <t xml:space="preserve">      其他民政管理事务支出</t>
  </si>
  <si>
    <t xml:space="preserve">    行政事业单位离退休</t>
  </si>
  <si>
    <t xml:space="preserve">      归口管理的行政单位离退休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</si>
  <si>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</si>
  <si>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</si>
  <si>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</si>
  <si>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</si>
  <si>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</si>
  <si>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</si>
  <si>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</si>
  <si>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其他企业改革发展补助</t>
  </si>
  <si>
    <t xml:space="preserve">    就业补助</t>
  </si>
  <si>
    <t xml:space="preserve">      职业培训补贴</t>
  </si>
  <si>
    <t xml:space="preserve">      社会保险补贴</t>
  </si>
  <si>
    <t xml:space="preserve">      公益性岗位补贴</t>
  </si>
  <si>
    <t xml:space="preserve">      就业见习补贴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</si>
  <si>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</si>
  <si>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</si>
  <si>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</si>
  <si>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</si>
  <si>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</si>
  <si>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</si>
  <si>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</si>
  <si>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</si>
  <si>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</si>
  <si>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</si>
  <si>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</si>
  <si>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</si>
  <si>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其他退役安置支出</t>
  </si>
  <si>
    <t xml:space="preserve">    社会福利</t>
  </si>
  <si>
    <t xml:space="preserve">      儿童福利</t>
  </si>
  <si>
    <t xml:space="preserve">      老年福利</t>
  </si>
  <si>
    <t xml:space="preserve">      殡葬</t>
  </si>
  <si>
    <t xml:space="preserve">      其他社会福利支出</t>
  </si>
  <si>
    <t xml:space="preserve">    残疾人事业</t>
  </si>
  <si>
    <t xml:space="preserve">      残疾人康复</t>
  </si>
  <si>
    <t xml:space="preserve">      残疾人就业和扶贫</t>
  </si>
  <si>
    <t xml:space="preserve">      其他残疾人事业支出</t>
  </si>
  <si>
    <t xml:space="preserve">    自然灾害生活救助</t>
  </si>
  <si>
    <t xml:space="preserve">      中央自然灾害生活补助</t>
  </si>
  <si>
    <t xml:space="preserve">    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</si>
  <si>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</si>
  <si>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</si>
  <si>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</si>
  <si>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</si>
  <si>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</si>
  <si>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</si>
  <si>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</si>
  <si>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</si>
  <si>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</si>
  <si>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</si>
  <si>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</si>
  <si>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</si>
  <si>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</si>
  <si>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</si>
  <si>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其他社会保障和就业支出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</si>
  <si>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</si>
  <si>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</si>
  <si>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</si>
  <si>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</si>
  <si>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</si>
  <si>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妇产医院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</si>
  <si>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</si>
  <si>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</si>
  <si>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</si>
  <si>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</si>
  <si>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</si>
  <si>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</si>
  <si>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</si>
  <si>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</si>
  <si>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</si>
  <si>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</si>
  <si>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重大公共卫生专项</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</si>
  <si>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</si>
  <si>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</si>
  <si>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</si>
  <si>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</si>
  <si>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</si>
  <si>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</si>
  <si>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食品和药品监督管理事务</t>
  </si>
  <si>
    <t xml:space="preserve">      药品事务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</si>
  <si>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</si>
  <si>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</si>
  <si>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</si>
  <si>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</si>
  <si>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</si>
  <si>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</si>
  <si>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</si>
  <si>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</si>
  <si>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</si>
  <si>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</si>
  <si>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</si>
  <si>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环境保护管理事务</t>
  </si>
  <si>
    <t xml:space="preserve">      其他环境保护管理事务支出</t>
  </si>
  <si>
    <t xml:space="preserve">    环境监测与监察</t>
  </si>
  <si>
    <t xml:space="preserve">      建设项目环评审查与监督</t>
  </si>
  <si>
    <t xml:space="preserve">    污染防治</t>
  </si>
  <si>
    <t xml:space="preserve">      大气</t>
  </si>
  <si>
    <t xml:space="preserve">      水体</t>
  </si>
  <si>
    <t xml:space="preserve">      其他污染防治支出</t>
  </si>
  <si>
    <t xml:space="preserve">    自然生态保护</t>
  </si>
  <si>
    <t xml:space="preserve">      农村环境保护</t>
  </si>
  <si>
    <t xml:space="preserve">      自然保护区</t>
  </si>
  <si>
    <t xml:space="preserve">    天然林保护</t>
  </si>
  <si>
    <t xml:space="preserve">      森林管护</t>
  </si>
  <si>
    <t xml:space="preserve">    退耕还林</t>
  </si>
  <si>
    <t xml:space="preserve">      退耕还林</t>
  </si>
  <si>
    <t xml:space="preserve">    能源节约利用</t>
  </si>
  <si>
    <t xml:space="preserve">    污染减排</t>
  </si>
  <si>
    <t xml:space="preserve">      减排专项支出</t>
  </si>
  <si>
    <t xml:space="preserve">      城乡社区管理事务</t>
  </si>
  <si>
    <t xml:space="preserve">        行政运行</t>
  </si>
  <si>
    <t xml:space="preserve">        机关服务</t>
  </si>
  <si>
    <t xml:space="preserve">        城管执法</t>
  </si>
  <si>
    <t xml:space="preserve">        工程建设管理</t>
  </si>
  <si>
    <t xml:space="preserve">        其他城乡社区管理事务支出</t>
  </si>
  <si>
    <t xml:space="preserve">      城乡社区规划与管理</t>
  </si>
  <si>
    <t xml:space="preserve">      城乡社区公共设施</t>
  </si>
  <si>
    <t xml:space="preserve">        其他城乡社区公共设施支出</t>
  </si>
  <si>
    <t xml:space="preserve">      城乡社区环境卫生</t>
  </si>
  <si>
    <t xml:space="preserve">      其他城乡社区支出</t>
  </si>
  <si>
    <t xml:space="preserve">      农业</t>
  </si>
  <si>
    <t xml:space="preserve">        事业运行</t>
  </si>
  <si>
    <t xml:space="preserve">        科技转化与推广服务</t>
  </si>
  <si>
    <t xml:space="preserve">        病虫害控制</t>
  </si>
  <si>
    <t xml:space="preserve">        农产品质量安全</t>
  </si>
  <si>
    <t xml:space="preserve">        执法监管</t>
  </si>
  <si>
    <t xml:space="preserve">        防灾救灾</t>
  </si>
  <si>
    <t xml:space="preserve">        农业生产支持补贴</t>
  </si>
  <si>
    <t xml:space="preserve">        农业组织化与产业化经营</t>
  </si>
  <si>
    <t xml:space="preserve">        农村公益事业</t>
  </si>
  <si>
    <t xml:space="preserve">        农业资源保护修复与利用</t>
  </si>
  <si>
    <t xml:space="preserve">        农村道路建设</t>
  </si>
  <si>
    <t xml:space="preserve">        其他农业支出</t>
  </si>
  <si>
    <t xml:space="preserve">      林业</t>
  </si>
  <si>
    <t xml:space="preserve">        一般行政管理事务</t>
  </si>
  <si>
    <t xml:space="preserve">        林业事业机构</t>
  </si>
  <si>
    <t xml:space="preserve">        森林培育</t>
  </si>
  <si>
    <t xml:space="preserve">        林业技术推广</t>
  </si>
  <si>
    <t xml:space="preserve">        森林生态效益补偿</t>
  </si>
  <si>
    <t xml:space="preserve">        林业自然保护区</t>
  </si>
  <si>
    <t xml:space="preserve">        林业执法与监督</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</si>
  <si>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</si>
  <si>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</si>
  <si>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</si>
  <si>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</si>
  <si>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</si>
  <si>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</si>
  <si>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</si>
  <si>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</si>
  <si>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</si>
  <si>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水资源节约管理与保护</t>
  </si>
  <si>
    <t xml:space="preserve">        防汛</t>
  </si>
  <si>
    <t xml:space="preserve">        抗旱</t>
  </si>
  <si>
    <t xml:space="preserve">        农田水利</t>
  </si>
  <si>
    <t xml:space="preserve">        江河湖库水系综合整治</t>
  </si>
  <si>
    <t xml:space="preserve">        农村人畜饮水</t>
  </si>
  <si>
    <t xml:space="preserve">        其他水利支出</t>
  </si>
  <si>
    <t xml:space="preserve">      南水北调</t>
  </si>
  <si>
    <t xml:space="preserve">        其他南水北调支出</t>
  </si>
  <si>
    <t xml:space="preserve">      扶贫</t>
  </si>
  <si>
    <t xml:space="preserve">        农村基础设施建设</t>
  </si>
  <si>
    <t xml:space="preserve">        生产发展</t>
  </si>
  <si>
    <t xml:space="preserve">        社会发展</t>
  </si>
  <si>
    <t xml:space="preserve">        其他扶贫支出</t>
  </si>
  <si>
    <t xml:space="preserve">      农业综合开发</t>
  </si>
  <si>
    <t xml:space="preserve">        机构运行</t>
  </si>
  <si>
    <t xml:space="preserve">        土地治理</t>
  </si>
  <si>
    <t xml:space="preserve">        其他农业综合开发支出</t>
  </si>
  <si>
    <t xml:space="preserve">      农村综合改革</t>
  </si>
  <si>
    <t xml:space="preserve">        对村级一事一议的补助</t>
  </si>
  <si>
    <t xml:space="preserve">        对村民委员会和村党支部的补助</t>
  </si>
  <si>
    <t xml:space="preserve">        对村集体经济组织的补助</t>
  </si>
  <si>
    <t xml:space="preserve">      普惠金融发展支出</t>
  </si>
  <si>
    <t xml:space="preserve">        涉农贷款增量奖励</t>
  </si>
  <si>
    <t xml:space="preserve">        农业保险保费补贴</t>
  </si>
  <si>
    <t xml:space="preserve">        其他普惠金融发展支出</t>
  </si>
  <si>
    <t xml:space="preserve">      公路水路运输</t>
  </si>
  <si>
    <t xml:space="preserve">        公路建设</t>
  </si>
  <si>
    <t xml:space="preserve">        海事管理</t>
  </si>
  <si>
    <t xml:space="preserve">        其他公路水路运输支出</t>
  </si>
  <si>
    <t xml:space="preserve">      成品油价格改革对交通运输的补贴</t>
  </si>
  <si>
    <t xml:space="preserve">        对城市公交的补贴</t>
  </si>
  <si>
    <t xml:space="preserve">        对出租车的补贴</t>
  </si>
  <si>
    <t xml:space="preserve">      车辆购置税支出</t>
  </si>
  <si>
    <t xml:space="preserve">        车辆购置税用于农村公路建设支出</t>
  </si>
  <si>
    <t xml:space="preserve">      安全生产监管</t>
  </si>
  <si>
    <t xml:space="preserve">        其他安全生产监管支出</t>
  </si>
  <si>
    <t xml:space="preserve">      支持中小企业发展和管理支出</t>
  </si>
  <si>
    <t xml:space="preserve">        科技型中小企业技术创新基金</t>
  </si>
  <si>
    <t xml:space="preserve">        其他支持中小企业发展和管理支出</t>
  </si>
  <si>
    <t xml:space="preserve">      商业流通事务</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</si>
  <si>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</si>
  <si>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</si>
  <si>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</si>
  <si>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</si>
  <si>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</si>
  <si>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</si>
  <si>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</si>
  <si>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其他涉外发展服务支出</t>
  </si>
  <si>
    <t xml:space="preserve">      其他商业服务业等支出</t>
  </si>
  <si>
    <t xml:space="preserve">        其他商业服务业等支出</t>
  </si>
  <si>
    <t xml:space="preserve">      国土资源事务</t>
  </si>
  <si>
    <t xml:space="preserve">        国土资源规划及管理</t>
  </si>
  <si>
    <t xml:space="preserve">        土地资源调查</t>
  </si>
  <si>
    <t xml:space="preserve">        国土资源行业业务管理</t>
  </si>
  <si>
    <t xml:space="preserve">        国土整治</t>
  </si>
  <si>
    <t xml:space="preserve">        地质灾害防治</t>
  </si>
  <si>
    <t xml:space="preserve">        地质矿产资源利用与保护</t>
  </si>
  <si>
    <t xml:space="preserve">        其他国土资源事务支出</t>
  </si>
  <si>
    <t xml:space="preserve">      地震事务</t>
  </si>
  <si>
    <t xml:space="preserve">        地震预测预报</t>
  </si>
  <si>
    <t xml:space="preserve">      气象事务</t>
  </si>
  <si>
    <t xml:space="preserve">        气象事业机构</t>
  </si>
  <si>
    <t xml:space="preserve">        气象服务</t>
  </si>
  <si>
    <t xml:space="preserve">      其他国土海洋气象等支出</t>
  </si>
  <si>
    <t xml:space="preserve">      保障性安居工程支出</t>
  </si>
  <si>
    <t xml:space="preserve">        农村危房改造</t>
  </si>
  <si>
    <t xml:space="preserve">        其他保障性安居工程支出</t>
  </si>
  <si>
    <t xml:space="preserve">      住房改革支出</t>
  </si>
  <si>
    <t xml:space="preserve">        住房公积金</t>
  </si>
  <si>
    <t xml:space="preserve">      粮油事务</t>
  </si>
  <si>
    <t xml:space="preserve">        粮食专项业务活动</t>
  </si>
  <si>
    <t xml:space="preserve">        其他粮油事务支出</t>
  </si>
  <si>
    <t xml:space="preserve">      粮油储备</t>
  </si>
  <si>
    <t xml:space="preserve">        储备粮油补贴</t>
  </si>
  <si>
    <t xml:space="preserve">      地方政府一般债务付息支出</t>
  </si>
  <si>
    <t xml:space="preserve">        地方政府一般债券付息支出</t>
  </si>
  <si>
    <t xml:space="preserve">        年初预留</t>
  </si>
  <si>
    <t>支出合计</t>
  </si>
  <si>
    <t>表四</t>
  </si>
  <si>
    <t>2018年一般公共预算本级基本支出表</t>
  </si>
  <si>
    <t>单位:万元</t>
  </si>
  <si>
    <t>支出经济分类</t>
  </si>
  <si>
    <t>金额</t>
  </si>
  <si>
    <t>工资福利支出</t>
  </si>
  <si>
    <t xml:space="preserve">  基本工资</t>
  </si>
  <si>
    <t xml:space="preserve">  津贴补贴</t>
  </si>
  <si>
    <t xml:space="preserve">  奖金</t>
  </si>
  <si>
    <t xml:space="preserve">  其他社会保障缴费</t>
  </si>
  <si>
    <t xml:space="preserve">  绩效工资</t>
  </si>
  <si>
    <t xml:space="preserve">  其他工资福利支出</t>
  </si>
  <si>
    <t>商品和服务支出</t>
  </si>
  <si>
    <t xml:space="preserve">  办公费</t>
  </si>
  <si>
    <t xml:space="preserve">  水费</t>
  </si>
  <si>
    <t xml:space="preserve">  电费</t>
  </si>
  <si>
    <t xml:space="preserve">  邮电费</t>
  </si>
  <si>
    <t xml:space="preserve">  取暖费</t>
  </si>
  <si>
    <t xml:space="preserve">  差旅费</t>
  </si>
  <si>
    <t xml:space="preserve">  培训费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</si>
  <si>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</si>
  <si>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</si>
  <si>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</si>
  <si>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</si>
  <si>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</si>
  <si>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</si>
  <si>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</si>
  <si>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</si>
  <si>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抚恤金</t>
  </si>
  <si>
    <t xml:space="preserve">  住房公积金</t>
  </si>
  <si>
    <t xml:space="preserve">  其他对个人和家庭的补助支出</t>
  </si>
  <si>
    <t>表五</t>
  </si>
  <si>
    <t>2018年一般公共预算税收返还和转移支付表</t>
  </si>
  <si>
    <r>
      <t>项</t>
    </r>
    <r>
      <rPr>
        <b/>
        <sz val="12"/>
        <rFont val="宋体"/>
        <family val="3"/>
        <charset val="134"/>
      </rPr>
      <t>目</t>
    </r>
  </si>
  <si>
    <t>用途</t>
  </si>
  <si>
    <t xml:space="preserve">  上级补助收入</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</si>
  <si>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</si>
  <si>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</si>
  <si>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</si>
  <si>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</si>
  <si>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</si>
  <si>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</si>
  <si>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</si>
  <si>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</si>
  <si>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</si>
  <si>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</si>
  <si>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</si>
  <si>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</si>
  <si>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</si>
  <si>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</si>
  <si>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</si>
  <si>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</si>
  <si>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</si>
  <si>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</si>
  <si>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</si>
  <si>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</si>
  <si>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</si>
  <si>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</si>
  <si>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</si>
  <si>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</si>
  <si>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</si>
  <si>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边疆地区转移支付收入</t>
  </si>
  <si>
    <t xml:space="preserve">      贫困地区转移支付收入</t>
  </si>
  <si>
    <t xml:space="preserve">      其他一般性转移支付收入</t>
  </si>
  <si>
    <t xml:space="preserve">    专项转移支付收入</t>
  </si>
  <si>
    <t xml:space="preserve">      一般公共服务</t>
  </si>
  <si>
    <t>工商行政管理专项转移支付资金</t>
  </si>
  <si>
    <t xml:space="preserve">      外交</t>
  </si>
  <si>
    <t xml:space="preserve">      国防</t>
  </si>
  <si>
    <t xml:space="preserve">      公共安全</t>
  </si>
  <si>
    <t xml:space="preserve">      教育</t>
  </si>
  <si>
    <t>城乡义务教育经费保障机制改革资金</t>
  </si>
  <si>
    <t>原民办教师养老补贴省级包干补助资金</t>
  </si>
  <si>
    <t>农村义务教育薄弱学校改造中央补助资金</t>
  </si>
  <si>
    <t>支持学前教育发展中央和省级资金</t>
  </si>
  <si>
    <t>普高免学费和住宿费中央和省市补助资金</t>
  </si>
  <si>
    <t>中等职业教育助学金和免学费补助资金</t>
  </si>
  <si>
    <t>建档立卡贫困儿童保教费省级补助资金</t>
  </si>
  <si>
    <t>义务教育建档立卡贫困生营养改善省补资金</t>
  </si>
  <si>
    <t xml:space="preserve">      科学技术</t>
  </si>
  <si>
    <t>企业研发财政补助专项资金</t>
  </si>
  <si>
    <t xml:space="preserve">      文化体育与传媒</t>
  </si>
  <si>
    <t>中央补助地方公共文化服务体系建设资金</t>
  </si>
  <si>
    <t>中央公共文化服务体系建设专项资金</t>
  </si>
  <si>
    <t>中央非物质文化遗产保护专项资金</t>
  </si>
  <si>
    <t>公共图书馆文化馆免费开放专项资金</t>
  </si>
  <si>
    <t>国家文物保护专项资金</t>
  </si>
  <si>
    <t xml:space="preserve">      社会保障和就业</t>
  </si>
  <si>
    <t>困难群众基本生活救助补助</t>
  </si>
  <si>
    <t>优抚对象补助经费</t>
  </si>
  <si>
    <t>退役安置补助经费</t>
  </si>
  <si>
    <t>中央财政就业补助资金</t>
  </si>
  <si>
    <t>残疾人事业发展补助</t>
  </si>
  <si>
    <t xml:space="preserve">      医疗卫生与计划生育</t>
  </si>
  <si>
    <t>医疗服务能力提升补助资金</t>
  </si>
  <si>
    <t>基本药物制度补助资金</t>
  </si>
  <si>
    <t>公共卫生服务补助资金</t>
  </si>
  <si>
    <t>计划生育服务补助资金</t>
  </si>
  <si>
    <t>城乡医疗救助补助</t>
  </si>
  <si>
    <t>优抚对象医疗保障经费</t>
  </si>
  <si>
    <t xml:space="preserve">      节能环保</t>
  </si>
  <si>
    <t>退耕还林</t>
  </si>
  <si>
    <t xml:space="preserve">      城乡社区</t>
  </si>
  <si>
    <t xml:space="preserve">      农林水</t>
  </si>
  <si>
    <t>中央和省级林业专项资金</t>
  </si>
  <si>
    <t>耕地地力保护补贴资金</t>
  </si>
  <si>
    <t>普通高中免学费和住宿费中央省市补助资金</t>
  </si>
  <si>
    <t>农机购置补贴资金</t>
  </si>
  <si>
    <t>农机深松整地补助资金</t>
  </si>
  <si>
    <t>省级财政扶贫发展资金</t>
  </si>
  <si>
    <t>省级财政扶贫少数民族发展资金</t>
  </si>
  <si>
    <t>中央水利发展资金和省级资金</t>
  </si>
  <si>
    <t>农业保险中央财政保费补贴资金</t>
  </si>
  <si>
    <t>普惠金融发展专项资金</t>
  </si>
  <si>
    <t>中央财政农业专项资金</t>
  </si>
  <si>
    <t xml:space="preserve">      交通运输</t>
  </si>
  <si>
    <t xml:space="preserve">      资源勘探信息等</t>
  </si>
  <si>
    <t xml:space="preserve">      商业服务业等</t>
  </si>
  <si>
    <t xml:space="preserve">      金融</t>
  </si>
  <si>
    <t xml:space="preserve">      国土海洋气象等</t>
  </si>
  <si>
    <t xml:space="preserve">      住房保障</t>
  </si>
  <si>
    <t>农村危房改造中央和省级补助</t>
  </si>
  <si>
    <t>中央城镇保障性安居工程专项资金</t>
  </si>
  <si>
    <t>表六</t>
  </si>
  <si>
    <t>政府一般债务限额和余额情况表</t>
  </si>
  <si>
    <t>沁阳市</t>
  </si>
  <si>
    <r>
      <t>一、</t>
    </r>
    <r>
      <rPr>
        <sz val="12"/>
        <color indexed="8"/>
        <rFont val="宋体"/>
        <family val="3"/>
        <charset val="134"/>
      </rPr>
      <t>2016</t>
    </r>
    <r>
      <rPr>
        <sz val="12"/>
        <color indexed="8"/>
        <rFont val="宋体"/>
        <family val="3"/>
        <charset val="134"/>
      </rPr>
      <t>年末政府一般债务余额</t>
    </r>
  </si>
  <si>
    <r>
      <t>三、</t>
    </r>
    <r>
      <rPr>
        <sz val="12"/>
        <color indexed="8"/>
        <rFont val="宋体"/>
        <family val="3"/>
        <charset val="134"/>
      </rPr>
      <t>2017</t>
    </r>
    <r>
      <rPr>
        <sz val="12"/>
        <color indexed="8"/>
        <rFont val="宋体"/>
        <family val="3"/>
        <charset val="134"/>
      </rPr>
      <t>年末政府一般债务余额限额</t>
    </r>
  </si>
  <si>
    <r>
      <t>四、</t>
    </r>
    <r>
      <rPr>
        <sz val="12"/>
        <color indexed="8"/>
        <rFont val="宋体"/>
        <family val="3"/>
        <charset val="134"/>
      </rPr>
      <t>2017</t>
    </r>
    <r>
      <rPr>
        <sz val="12"/>
        <color indexed="8"/>
        <rFont val="宋体"/>
        <family val="3"/>
        <charset val="134"/>
      </rPr>
      <t>年政府一般债券收入</t>
    </r>
  </si>
  <si>
    <r>
      <t>五、</t>
    </r>
    <r>
      <rPr>
        <sz val="12"/>
        <color indexed="8"/>
        <rFont val="宋体"/>
        <family val="3"/>
        <charset val="134"/>
      </rPr>
      <t>2017</t>
    </r>
    <r>
      <rPr>
        <sz val="12"/>
        <color indexed="8"/>
        <rFont val="宋体"/>
        <family val="3"/>
        <charset val="134"/>
      </rPr>
      <t>年政府一般债务还本额</t>
    </r>
  </si>
  <si>
    <r>
      <t>六、</t>
    </r>
    <r>
      <rPr>
        <sz val="12"/>
        <color indexed="8"/>
        <rFont val="宋体"/>
        <family val="3"/>
        <charset val="134"/>
      </rPr>
      <t>2017</t>
    </r>
    <r>
      <rPr>
        <sz val="12"/>
        <color indexed="8"/>
        <rFont val="宋体"/>
        <family val="3"/>
        <charset val="134"/>
      </rPr>
      <t>年末政府一般债务余额</t>
    </r>
  </si>
  <si>
    <t>表七</t>
  </si>
  <si>
    <t>2018年一般公共预算“三公”经费汇总表</t>
  </si>
  <si>
    <t>填报单位：</t>
  </si>
  <si>
    <t>2017年预算数</t>
  </si>
  <si>
    <t>增减%</t>
  </si>
  <si>
    <t xml:space="preserve">    1、因公出国（境）费</t>
  </si>
  <si>
    <t xml:space="preserve">    2、公务接待</t>
  </si>
  <si>
    <t xml:space="preserve">    3、公务用车购置及运行费</t>
  </si>
  <si>
    <t xml:space="preserve">      其中：（1）公务用车购置费</t>
  </si>
  <si>
    <t xml:space="preserve">            （2）公务用车运行维护费</t>
  </si>
  <si>
    <t>说明：
      1.本表“三公”经费包括基本支出和项目支出安排的“三公”经费，表四中仅为基本支出安排的“三公经费”，两者口径不同。
      2、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等支出，公务用车指用于履行公务的机动车，包括领导干部专车、一般公务用车和执法执勤车。（3）公务接待费，指单位按规定开支的各类公务接待（含外宾接待）支出。
      3、2018年我市“三公”经费总体低于2017年三公经费预算数，主要原因是车改执行情况较好同时各单位严格执行压缩三公经费支出的要求。</t>
  </si>
  <si>
    <t>表八</t>
  </si>
  <si>
    <t>2018年政府性基金预算收入表</t>
  </si>
  <si>
    <t>上年决算(执行)数</t>
  </si>
  <si>
    <t>预算数</t>
  </si>
  <si>
    <t>预算数为决算（执行）数%</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</si>
  <si>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</si>
  <si>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</si>
  <si>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</si>
  <si>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</si>
  <si>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</si>
  <si>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</si>
  <si>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</si>
  <si>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</si>
  <si>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</si>
  <si>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</si>
  <si>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r>
      <t xml:space="preserve"> </t>
    </r>
    <r>
      <rPr>
        <sz val="11"/>
        <rFont val="宋体"/>
        <family val="3"/>
        <charset val="134"/>
      </rPr>
      <t xml:space="preserve"> </t>
    </r>
    <r>
      <rPr>
        <sz val="11"/>
        <rFont val="宋体"/>
        <family val="3"/>
        <charset val="134"/>
      </rPr>
      <t>缴纳新增建设用地土地有偿使用费</t>
    </r>
  </si>
  <si>
    <t xml:space="preserve">  其他土地出让收入</t>
  </si>
  <si>
    <t>八、大中型水库库区基金收入</t>
  </si>
  <si>
    <t>九、彩票公益金收入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</si>
  <si>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</si>
  <si>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</si>
  <si>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</si>
  <si>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</si>
  <si>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</si>
  <si>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</si>
  <si>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</si>
  <si>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</si>
  <si>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转移性收入</t>
  </si>
  <si>
    <t xml:space="preserve">  政府性基金转移收入</t>
  </si>
  <si>
    <t xml:space="preserve">    政府性基金补助收入</t>
  </si>
  <si>
    <t xml:space="preserve">    政府性基金上解收入</t>
  </si>
  <si>
    <t xml:space="preserve">  上年结余收入</t>
  </si>
  <si>
    <t xml:space="preserve">  调入资金</t>
  </si>
  <si>
    <t xml:space="preserve">    其中：地方政府性基金调入专项收入</t>
  </si>
  <si>
    <t xml:space="preserve">  地方政府专项债务收入</t>
  </si>
  <si>
    <t xml:space="preserve">  地方政府专项债务转贷收入</t>
  </si>
  <si>
    <t>收入总计</t>
  </si>
  <si>
    <t>表九</t>
  </si>
  <si>
    <t xml:space="preserve"> 2018年政府性基金预算支出表</t>
  </si>
  <si>
    <t>一、文化体育与传媒支出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</si>
  <si>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</si>
  <si>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</si>
  <si>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</si>
  <si>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</si>
  <si>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</si>
  <si>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</si>
  <si>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</si>
  <si>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</si>
  <si>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</si>
  <si>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</si>
  <si>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</si>
  <si>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</si>
  <si>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三、节能环保支出</t>
  </si>
  <si>
    <t xml:space="preserve">    可再生能源电价附加收入安排的支出</t>
  </si>
  <si>
    <t xml:space="preserve">    废弃电器电子产品处理基金支出</t>
  </si>
  <si>
    <r>
      <t xml:space="preserve">   </t>
    </r>
    <r>
      <rPr>
        <sz val="11"/>
        <rFont val="宋体"/>
        <family val="3"/>
        <charset val="134"/>
      </rPr>
      <t xml:space="preserve">  </t>
    </r>
    <r>
      <rPr>
        <sz val="11"/>
        <rFont val="宋体"/>
        <family val="3"/>
        <charset val="134"/>
      </rPr>
      <t xml:space="preserve"> 回收处理费用补贴</t>
    </r>
  </si>
  <si>
    <r>
      <t xml:space="preserve"> </t>
    </r>
    <r>
      <rPr>
        <sz val="11"/>
        <rFont val="宋体"/>
        <family val="3"/>
        <charset val="134"/>
      </rPr>
      <t xml:space="preserve"> </t>
    </r>
    <r>
      <rPr>
        <sz val="11"/>
        <rFont val="宋体"/>
        <family val="3"/>
        <charset val="134"/>
      </rPr>
      <t xml:space="preserve">    信息系统建设</t>
    </r>
  </si>
  <si>
    <r>
      <t xml:space="preserve">    </t>
    </r>
    <r>
      <rPr>
        <sz val="11"/>
        <rFont val="宋体"/>
        <family val="3"/>
        <charset val="134"/>
      </rPr>
      <t xml:space="preserve">  </t>
    </r>
    <r>
      <rPr>
        <sz val="11"/>
        <rFont val="宋体"/>
        <family val="3"/>
        <charset val="134"/>
      </rPr>
      <t>基金征管经费</t>
    </r>
  </si>
  <si>
    <r>
      <t xml:space="preserve">    </t>
    </r>
    <r>
      <rPr>
        <sz val="11"/>
        <rFont val="宋体"/>
        <family val="3"/>
        <charset val="134"/>
      </rPr>
      <t xml:space="preserve">  </t>
    </r>
    <r>
      <rPr>
        <sz val="11"/>
        <rFont val="宋体"/>
        <family val="3"/>
        <charset val="134"/>
      </rPr>
      <t>其他废弃电器电子产品处理基金支出</t>
    </r>
  </si>
  <si>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</si>
  <si>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</si>
  <si>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</si>
  <si>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</si>
  <si>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</si>
  <si>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</si>
  <si>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</si>
  <si>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</si>
  <si>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</si>
  <si>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</si>
  <si>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</si>
  <si>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r>
      <t xml:space="preserve">    </t>
    </r>
    <r>
      <rPr>
        <sz val="11"/>
        <color indexed="8"/>
        <rFont val="宋体"/>
        <family val="3"/>
        <charset val="134"/>
      </rPr>
      <t xml:space="preserve">  </t>
    </r>
    <r>
      <rPr>
        <sz val="11"/>
        <color indexed="8"/>
        <rFont val="宋体"/>
        <family val="3"/>
        <charset val="134"/>
      </rPr>
      <t>公共租赁住房支出</t>
    </r>
  </si>
  <si>
    <t xml:space="preserve">      保障性住房租金补贴</t>
  </si>
  <si>
    <t xml:space="preserve">      其他国有土地使用权出让收入安排的支出</t>
  </si>
  <si>
    <t xml:space="preserve">    城市公用事业附加及对应专项债务收入安排的支出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</si>
  <si>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</si>
  <si>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</si>
  <si>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</si>
  <si>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</si>
  <si>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</si>
  <si>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</si>
  <si>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</si>
  <si>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</si>
  <si>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</si>
  <si>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污水处理费收入及对应专项债务收入安排的支出</t>
  </si>
  <si>
    <t>五、农林水支出</t>
  </si>
  <si>
    <t xml:space="preserve">    新菜地开发建设基金及对应专项债务收入安排的支出</t>
  </si>
  <si>
    <t xml:space="preserve">    大中型水库库区基金及对应专项债务收入安排的支出</t>
  </si>
  <si>
    <t xml:space="preserve">    三峡水库库区基金支出</t>
  </si>
  <si>
    <t xml:space="preserve">    国家重大水利工程建设基金及对应专项债务收入安排的支出</t>
  </si>
  <si>
    <t>六、交通运输支出</t>
  </si>
  <si>
    <t xml:space="preserve">    海南省高等级公路车辆通行附加费及对应专项债务收入安排的支出</t>
  </si>
  <si>
    <t xml:space="preserve">    车辆通行费及对应专项债务收入安排的支出</t>
  </si>
  <si>
    <t xml:space="preserve">    港口建设费及对应债务收入安排的支出</t>
  </si>
  <si>
    <t xml:space="preserve">    铁路建设基金支出</t>
  </si>
  <si>
    <t xml:space="preserve">    船舶油污损害赔偿基金支出</t>
  </si>
  <si>
    <t xml:space="preserve">    民航发展基金支出</t>
  </si>
  <si>
    <t>七、资源勘探信息等支出</t>
  </si>
  <si>
    <t xml:space="preserve">    散装水泥专项资金及对应专项债务收入安排的支出</t>
  </si>
  <si>
    <t xml:space="preserve">    新型墙体材料专项基金及对应专项债务收入安排的支出</t>
  </si>
  <si>
    <t xml:space="preserve">    农网还贷资金支出</t>
  </si>
  <si>
    <t>八、商业服务业等支出</t>
  </si>
  <si>
    <t xml:space="preserve">    旅游发展基金支出</t>
  </si>
  <si>
    <t>九、其他支出</t>
  </si>
  <si>
    <t xml:space="preserve">    其他政府性基金及对应专项债务收入安排的支出</t>
  </si>
  <si>
    <t xml:space="preserve">    彩票发行销售机构业务费安排的支出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</si>
  <si>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</si>
  <si>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</si>
  <si>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</si>
  <si>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</si>
  <si>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</si>
  <si>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</si>
  <si>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</si>
  <si>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</si>
  <si>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</si>
  <si>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</si>
  <si>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</si>
  <si>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十、债务付息支出</t>
  </si>
  <si>
    <t>十一、债务发行费用支出</t>
  </si>
  <si>
    <t>转移性支出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</si>
  <si>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</si>
  <si>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</si>
  <si>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</si>
  <si>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</si>
  <si>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</si>
  <si>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</si>
  <si>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</si>
  <si>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表十</t>
  </si>
  <si>
    <t>2018年政府性基金预算转移支付表</t>
  </si>
  <si>
    <t>项   目</t>
  </si>
  <si>
    <t>大中型水库移民后期扶持资金</t>
  </si>
  <si>
    <t>国家电影事业发展专项资金</t>
  </si>
  <si>
    <t>中央专项彩票公益金支持乡村学校少年宫项目资金</t>
  </si>
  <si>
    <t>社会福利彩票公益金</t>
  </si>
  <si>
    <t>体育彩票公益金</t>
  </si>
  <si>
    <t>农村危房改造省级补助</t>
  </si>
  <si>
    <t>“免费开展预防出生缺陷产前筛查和新生儿疾病筛查”项目省级资金</t>
  </si>
  <si>
    <t>合    计</t>
  </si>
  <si>
    <t>表十一</t>
  </si>
  <si>
    <t>政府专项债务限额和余额情况表</t>
  </si>
  <si>
    <r>
      <t>二、</t>
    </r>
    <r>
      <rPr>
        <sz val="12"/>
        <color indexed="8"/>
        <rFont val="宋体"/>
        <family val="3"/>
        <charset val="134"/>
      </rPr>
      <t>2016</t>
    </r>
    <r>
      <rPr>
        <sz val="12"/>
        <color indexed="8"/>
        <rFont val="宋体"/>
        <family val="3"/>
        <charset val="134"/>
      </rPr>
      <t>年末政府专项债务余额</t>
    </r>
  </si>
  <si>
    <r>
      <t>三、</t>
    </r>
    <r>
      <rPr>
        <sz val="12"/>
        <color indexed="8"/>
        <rFont val="宋体"/>
        <family val="3"/>
        <charset val="134"/>
      </rPr>
      <t>2017</t>
    </r>
    <r>
      <rPr>
        <sz val="12"/>
        <color indexed="8"/>
        <rFont val="宋体"/>
        <family val="3"/>
        <charset val="134"/>
      </rPr>
      <t>年末政府专项债务余额限额</t>
    </r>
  </si>
  <si>
    <r>
      <t>四、</t>
    </r>
    <r>
      <rPr>
        <sz val="12"/>
        <color indexed="8"/>
        <rFont val="宋体"/>
        <family val="3"/>
        <charset val="134"/>
      </rPr>
      <t>2017</t>
    </r>
    <r>
      <rPr>
        <sz val="12"/>
        <color indexed="8"/>
        <rFont val="宋体"/>
        <family val="3"/>
        <charset val="134"/>
      </rPr>
      <t>年政府专项债券收入</t>
    </r>
  </si>
  <si>
    <r>
      <t>五、</t>
    </r>
    <r>
      <rPr>
        <sz val="12"/>
        <color indexed="8"/>
        <rFont val="宋体"/>
        <family val="3"/>
        <charset val="134"/>
      </rPr>
      <t>2017</t>
    </r>
    <r>
      <rPr>
        <sz val="12"/>
        <color indexed="8"/>
        <rFont val="宋体"/>
        <family val="3"/>
        <charset val="134"/>
      </rPr>
      <t>年政府专项债务还本额</t>
    </r>
  </si>
  <si>
    <r>
      <t>六、</t>
    </r>
    <r>
      <rPr>
        <sz val="12"/>
        <color indexed="8"/>
        <rFont val="宋体"/>
        <family val="3"/>
        <charset val="134"/>
      </rPr>
      <t>2017</t>
    </r>
    <r>
      <rPr>
        <sz val="12"/>
        <color indexed="8"/>
        <rFont val="宋体"/>
        <family val="3"/>
        <charset val="134"/>
      </rPr>
      <t>年末政府专项债务余额</t>
    </r>
  </si>
  <si>
    <t>表十二</t>
  </si>
  <si>
    <t>2018年国有资本经营预算收入表</t>
  </si>
  <si>
    <t>收入项目</t>
  </si>
  <si>
    <t>上年完成数</t>
  </si>
  <si>
    <t>增长%</t>
  </si>
  <si>
    <t>一、利润收入</t>
  </si>
  <si>
    <t>二、股利、股息收入</t>
  </si>
  <si>
    <t>三、产权转让收入</t>
  </si>
  <si>
    <t>四、清算收入</t>
  </si>
  <si>
    <t>五、其他国有资本经营预算收入</t>
  </si>
  <si>
    <t>本年收入合计</t>
  </si>
  <si>
    <t>上年超收收入</t>
  </si>
  <si>
    <t>说明：2018年我市无国有资本经营预算收入项目，本表以空表列示。</t>
  </si>
  <si>
    <t>表十三</t>
  </si>
  <si>
    <t>2018年县级国有资本经营预算支出表</t>
  </si>
  <si>
    <t>支出项目</t>
  </si>
  <si>
    <t>一、解决历史遗留问题及改革成本支出</t>
  </si>
  <si>
    <t>二、国有企业资本金注入</t>
  </si>
  <si>
    <t>三、国有企业政策性补贴</t>
  </si>
  <si>
    <t>四、金融国有资本经营预算支出</t>
  </si>
  <si>
    <t>五、其他国有资本经营预算支出</t>
  </si>
  <si>
    <t>本年支出合计</t>
  </si>
  <si>
    <t>调出资金</t>
  </si>
  <si>
    <t>说明：2018年我市无国有资本经营预算支出项目，本表以空表列示。</t>
  </si>
  <si>
    <t>表十四</t>
  </si>
  <si>
    <t>2018年国有资本经营预算转移支付表</t>
  </si>
  <si>
    <t>表十五</t>
  </si>
  <si>
    <t>2018年社会保险基金预算收入表</t>
  </si>
  <si>
    <t>项        目</t>
  </si>
  <si>
    <t>城乡居民基本养老保险基金</t>
  </si>
  <si>
    <t>机关事业单位基本养老保险基金</t>
  </si>
  <si>
    <t>职工基本医疗保险基金</t>
  </si>
  <si>
    <t>城乡居民基本医疗保险基金</t>
  </si>
  <si>
    <t>失业保险基金</t>
  </si>
  <si>
    <t>生育保险基金</t>
  </si>
  <si>
    <t>一、收入</t>
  </si>
  <si>
    <t xml:space="preserve">    其中： 1、保险费收入</t>
  </si>
  <si>
    <t xml:space="preserve">           2、利息收入</t>
  </si>
  <si>
    <t xml:space="preserve">           3、财政补贴收入</t>
  </si>
  <si>
    <t xml:space="preserve">           4、委托投资收益</t>
  </si>
  <si>
    <t xml:space="preserve">           5、其他收入</t>
  </si>
  <si>
    <t xml:space="preserve">           6、转移收入</t>
  </si>
  <si>
    <t>二、上年滚存结余</t>
  </si>
  <si>
    <t>表十六</t>
  </si>
  <si>
    <t>2018年社会保险基金预算支出表</t>
  </si>
  <si>
    <t>三、支出</t>
  </si>
  <si>
    <t xml:space="preserve">    其中： 1、社会保险待遇支出</t>
  </si>
  <si>
    <t xml:space="preserve">           2、其他支出</t>
  </si>
  <si>
    <t xml:space="preserve">           3、转移支出</t>
  </si>
  <si>
    <t xml:space="preserve">           4、上解支出</t>
  </si>
  <si>
    <t>四、本年收支结余</t>
  </si>
  <si>
    <t>五、年末滚存结余</t>
  </si>
  <si>
    <t xml:space="preserve">            表十七 2018年社会保险基金预算支出明细表</t>
  </si>
  <si>
    <t>表十七</t>
  </si>
  <si>
    <t>2018年社会保险基金预算支出明细表</t>
  </si>
  <si>
    <t>科目编码</t>
  </si>
  <si>
    <t>科目名称</t>
  </si>
  <si>
    <t>类</t>
  </si>
  <si>
    <t>款</t>
  </si>
  <si>
    <t>项</t>
  </si>
  <si>
    <t>社会保险基本支出</t>
  </si>
  <si>
    <t>01</t>
  </si>
  <si>
    <t xml:space="preserve">    基本养老金支出</t>
  </si>
  <si>
    <t>209</t>
  </si>
  <si>
    <t>10</t>
  </si>
  <si>
    <t>02</t>
  </si>
  <si>
    <t xml:space="preserve">    个人账户养老金支出</t>
  </si>
  <si>
    <t>03</t>
  </si>
  <si>
    <t xml:space="preserve">    丧葬抚恤补助支出</t>
  </si>
  <si>
    <r>
      <t xml:space="preserve">  </t>
    </r>
    <r>
      <rPr>
        <sz val="12"/>
        <color indexed="8"/>
        <rFont val="宋体"/>
        <family val="3"/>
        <charset val="134"/>
      </rPr>
      <t xml:space="preserve">  </t>
    </r>
    <r>
      <rPr>
        <sz val="12"/>
        <color indexed="8"/>
        <rFont val="宋体"/>
        <family val="3"/>
        <charset val="134"/>
      </rPr>
      <t>城乡居民基本养老保险基金支出</t>
    </r>
    <phoneticPr fontId="52" type="noConversion"/>
  </si>
</sst>
</file>

<file path=xl/styles.xml><?xml version="1.0" encoding="utf-8"?>
<styleSheet xmlns="http://schemas.openxmlformats.org/spreadsheetml/2006/main">
  <numFmts count="23">
    <numFmt numFmtId="41" formatCode="_ * #,##0_ ;_ * \-#,##0_ ;_ * &quot;-&quot;_ ;_ @_ "/>
    <numFmt numFmtId="43" formatCode="_ * #,##0.00_ ;_ * \-#,##0.00_ ;_ * &quot;-&quot;??_ ;_ @_ "/>
    <numFmt numFmtId="176" formatCode="#."/>
    <numFmt numFmtId="177" formatCode="_-&quot;$&quot;* #,##0_-;\-&quot;$&quot;* #,##0_-;_-&quot;$&quot;* &quot;-&quot;_-;_-@_-"/>
    <numFmt numFmtId="178" formatCode="\$#.00"/>
    <numFmt numFmtId="179" formatCode="yyyy&quot;年&quot;m&quot;月&quot;d&quot;日&quot;;@"/>
    <numFmt numFmtId="180" formatCode="#,##0;\(#,##0\)"/>
    <numFmt numFmtId="181" formatCode="0;_琀"/>
    <numFmt numFmtId="182" formatCode="\$#,##0.00;\(\$#,##0.00\)"/>
    <numFmt numFmtId="183" formatCode="_-* #,##0&quot;$&quot;_-;\-* #,##0&quot;$&quot;_-;_-* &quot;-&quot;&quot;$&quot;_-;_-@_-"/>
    <numFmt numFmtId="184" formatCode="#,##0;\-#,##0;&quot;-&quot;"/>
    <numFmt numFmtId="185" formatCode="\$#,##0;\(\$#,##0\)"/>
    <numFmt numFmtId="186" formatCode="_-* #,##0.00_$_-;\-* #,##0.00_$_-;_-* &quot;-&quot;??_$_-;_-@_-"/>
    <numFmt numFmtId="187" formatCode="_-* #,##0_$_-;\-* #,##0_$_-;_-* &quot;-&quot;_$_-;_-@_-"/>
    <numFmt numFmtId="188" formatCode="0.0"/>
    <numFmt numFmtId="189" formatCode="_-* #,##0.00&quot;$&quot;_-;\-* #,##0.00&quot;$&quot;_-;_-* &quot;-&quot;??&quot;$&quot;_-;_-@_-"/>
    <numFmt numFmtId="190" formatCode="0_ "/>
    <numFmt numFmtId="191" formatCode="#,##0_ "/>
    <numFmt numFmtId="192" formatCode="0.0_ "/>
    <numFmt numFmtId="193" formatCode="0.00_ "/>
    <numFmt numFmtId="194" formatCode="0.000_ "/>
    <numFmt numFmtId="195" formatCode="0_);[Red]\(0\)"/>
    <numFmt numFmtId="196" formatCode="0.0%"/>
  </numFmts>
  <fonts count="115">
    <font>
      <sz val="12"/>
      <name val="宋体"/>
      <charset val="134"/>
    </font>
    <font>
      <sz val="11"/>
      <color indexed="8"/>
      <name val="宋体"/>
      <charset val="134"/>
    </font>
    <font>
      <sz val="11"/>
      <color indexed="20"/>
      <name val="宋体"/>
      <charset val="134"/>
    </font>
    <font>
      <sz val="11"/>
      <color indexed="9"/>
      <name val="宋体"/>
      <charset val="134"/>
    </font>
    <font>
      <i/>
      <sz val="11"/>
      <color indexed="23"/>
      <name val="宋体"/>
      <charset val="134"/>
    </font>
    <font>
      <sz val="11"/>
      <color indexed="17"/>
      <name val="宋体"/>
      <charset val="134"/>
    </font>
    <font>
      <sz val="12"/>
      <name val="Arial"/>
      <family val="2"/>
    </font>
    <font>
      <sz val="11"/>
      <color indexed="17"/>
      <name val="微软雅黑"/>
      <family val="2"/>
      <charset val="134"/>
    </font>
    <font>
      <sz val="12"/>
      <color indexed="17"/>
      <name val="宋体"/>
      <charset val="134"/>
    </font>
    <font>
      <sz val="1"/>
      <color indexed="8"/>
      <name val="Courier"/>
      <family val="3"/>
    </font>
    <font>
      <sz val="12"/>
      <color indexed="9"/>
      <name val="宋体"/>
      <charset val="134"/>
    </font>
    <font>
      <sz val="12"/>
      <color indexed="20"/>
      <name val="宋体"/>
      <charset val="134"/>
    </font>
    <font>
      <sz val="1"/>
      <color indexed="0"/>
      <name val="Courier"/>
      <family val="3"/>
    </font>
    <font>
      <sz val="1"/>
      <color indexed="16"/>
      <name val="Courier"/>
      <family val="3"/>
    </font>
    <font>
      <b/>
      <sz val="13"/>
      <color indexed="56"/>
      <name val="宋体"/>
      <charset val="134"/>
    </font>
    <font>
      <sz val="12"/>
      <color indexed="16"/>
      <name val="宋体"/>
      <charset val="134"/>
    </font>
    <font>
      <sz val="11"/>
      <color indexed="60"/>
      <name val="宋体"/>
      <charset val="134"/>
    </font>
    <font>
      <sz val="11"/>
      <color indexed="62"/>
      <name val="宋体"/>
      <charset val="134"/>
    </font>
    <font>
      <b/>
      <sz val="11"/>
      <color indexed="56"/>
      <name val="宋体"/>
      <charset val="134"/>
    </font>
    <font>
      <b/>
      <sz val="11"/>
      <color indexed="8"/>
      <name val="微软雅黑"/>
      <family val="2"/>
      <charset val="134"/>
    </font>
    <font>
      <sz val="10"/>
      <name val="Helv"/>
      <family val="2"/>
    </font>
    <font>
      <sz val="12"/>
      <name val="Times New Roman"/>
      <family val="1"/>
    </font>
    <font>
      <sz val="11"/>
      <color indexed="8"/>
      <name val="Tahoma"/>
      <family val="2"/>
    </font>
    <font>
      <sz val="11"/>
      <color indexed="53"/>
      <name val="宋体"/>
      <charset val="134"/>
    </font>
    <font>
      <b/>
      <sz val="13"/>
      <color indexed="54"/>
      <name val="宋体"/>
      <charset val="134"/>
    </font>
    <font>
      <u/>
      <sz val="12"/>
      <color indexed="12"/>
      <name val="宋体"/>
      <charset val="134"/>
    </font>
    <font>
      <sz val="12"/>
      <color indexed="8"/>
      <name val="宋体"/>
      <charset val="134"/>
    </font>
    <font>
      <b/>
      <sz val="18"/>
      <color indexed="54"/>
      <name val="宋体"/>
      <charset val="134"/>
    </font>
    <font>
      <sz val="11"/>
      <color indexed="16"/>
      <name val="宋体"/>
      <charset val="134"/>
    </font>
    <font>
      <b/>
      <sz val="11"/>
      <color indexed="63"/>
      <name val="宋体"/>
      <charset val="134"/>
    </font>
    <font>
      <sz val="11"/>
      <color indexed="8"/>
      <name val="微软雅黑"/>
      <family val="2"/>
      <charset val="134"/>
    </font>
    <font>
      <sz val="11"/>
      <color indexed="10"/>
      <name val="宋体"/>
      <charset val="134"/>
    </font>
    <font>
      <b/>
      <sz val="11"/>
      <color indexed="52"/>
      <name val="微软雅黑"/>
      <family val="2"/>
      <charset val="134"/>
    </font>
    <font>
      <b/>
      <sz val="11"/>
      <color indexed="9"/>
      <name val="宋体"/>
      <charset val="134"/>
    </font>
    <font>
      <b/>
      <sz val="11"/>
      <color indexed="52"/>
      <name val="宋体"/>
      <charset val="134"/>
    </font>
    <font>
      <b/>
      <sz val="15"/>
      <color indexed="54"/>
      <name val="宋体"/>
      <charset val="134"/>
    </font>
    <font>
      <b/>
      <sz val="11"/>
      <color indexed="56"/>
      <name val="微软雅黑"/>
      <family val="2"/>
      <charset val="134"/>
    </font>
    <font>
      <sz val="11"/>
      <color indexed="20"/>
      <name val="微软雅黑"/>
      <family val="2"/>
      <charset val="134"/>
    </font>
    <font>
      <b/>
      <sz val="11"/>
      <color indexed="54"/>
      <name val="宋体"/>
      <charset val="134"/>
    </font>
    <font>
      <b/>
      <sz val="11"/>
      <color indexed="53"/>
      <name val="宋体"/>
      <charset val="134"/>
    </font>
    <font>
      <b/>
      <sz val="15"/>
      <color indexed="56"/>
      <name val="宋体"/>
      <charset val="134"/>
    </font>
    <font>
      <sz val="11"/>
      <color indexed="19"/>
      <name val="宋体"/>
      <charset val="134"/>
    </font>
    <font>
      <sz val="11"/>
      <color indexed="62"/>
      <name val="微软雅黑"/>
      <family val="2"/>
      <charset val="134"/>
    </font>
    <font>
      <b/>
      <sz val="11"/>
      <color indexed="8"/>
      <name val="宋体"/>
      <charset val="134"/>
    </font>
    <font>
      <b/>
      <sz val="18"/>
      <color indexed="56"/>
      <name val="宋体"/>
      <charset val="134"/>
    </font>
    <font>
      <sz val="10"/>
      <name val="Arial"/>
      <family val="2"/>
    </font>
    <font>
      <sz val="11"/>
      <color indexed="9"/>
      <name val="微软雅黑"/>
      <family val="2"/>
      <charset val="134"/>
    </font>
    <font>
      <b/>
      <sz val="12"/>
      <color indexed="8"/>
      <name val="宋体"/>
      <charset val="134"/>
    </font>
    <font>
      <b/>
      <i/>
      <sz val="16"/>
      <name val="Helv"/>
      <family val="2"/>
    </font>
    <font>
      <sz val="10"/>
      <name val="Times New Roman"/>
      <family val="1"/>
    </font>
    <font>
      <b/>
      <sz val="21"/>
      <name val="楷体_GB2312"/>
      <charset val="134"/>
    </font>
    <font>
      <sz val="12"/>
      <name val="Courier"/>
      <family val="3"/>
    </font>
    <font>
      <sz val="9"/>
      <name val="宋体"/>
      <family val="3"/>
      <charset val="134"/>
    </font>
    <font>
      <sz val="11"/>
      <name val="宋体"/>
      <family val="3"/>
      <charset val="134"/>
    </font>
    <font>
      <b/>
      <sz val="11"/>
      <color indexed="63"/>
      <name val="微软雅黑"/>
      <family val="2"/>
      <charset val="134"/>
    </font>
    <font>
      <u/>
      <sz val="12"/>
      <color indexed="36"/>
      <name val="宋体"/>
      <family val="3"/>
      <charset val="134"/>
    </font>
    <font>
      <sz val="8"/>
      <name val="Arial"/>
      <family val="2"/>
    </font>
    <font>
      <sz val="12"/>
      <name val="Helv"/>
      <family val="2"/>
    </font>
    <font>
      <sz val="11"/>
      <color indexed="52"/>
      <name val="宋体"/>
      <family val="3"/>
      <charset val="134"/>
    </font>
    <font>
      <u/>
      <sz val="12"/>
      <color indexed="20"/>
      <name val="宋体"/>
      <family val="3"/>
      <charset val="134"/>
    </font>
    <font>
      <sz val="7"/>
      <name val="Small Fonts"/>
      <family val="2"/>
    </font>
    <font>
      <b/>
      <sz val="11"/>
      <color indexed="62"/>
      <name val="宋体"/>
      <family val="3"/>
      <charset val="134"/>
    </font>
    <font>
      <sz val="10"/>
      <name val="宋体"/>
      <family val="3"/>
      <charset val="134"/>
    </font>
    <font>
      <b/>
      <sz val="12"/>
      <name val="Arial"/>
      <family val="2"/>
    </font>
    <font>
      <b/>
      <sz val="18"/>
      <color indexed="62"/>
      <name val="宋体"/>
      <family val="3"/>
      <charset val="134"/>
    </font>
    <font>
      <b/>
      <sz val="10"/>
      <name val="MS Sans Serif"/>
      <family val="2"/>
    </font>
    <font>
      <sz val="11"/>
      <color indexed="10"/>
      <name val="微软雅黑"/>
      <family val="2"/>
      <charset val="134"/>
    </font>
    <font>
      <sz val="8"/>
      <name val="Times New Roman"/>
      <family val="1"/>
    </font>
    <font>
      <b/>
      <sz val="15"/>
      <color indexed="56"/>
      <name val="微软雅黑"/>
      <family val="2"/>
      <charset val="134"/>
    </font>
    <font>
      <sz val="11"/>
      <color indexed="52"/>
      <name val="微软雅黑"/>
      <family val="2"/>
      <charset val="134"/>
    </font>
    <font>
      <b/>
      <sz val="18"/>
      <name val="Arial"/>
      <family val="2"/>
    </font>
    <font>
      <sz val="10"/>
      <color indexed="8"/>
      <name val="Arial"/>
      <family val="2"/>
    </font>
    <font>
      <b/>
      <sz val="15"/>
      <color indexed="62"/>
      <name val="宋体"/>
      <family val="3"/>
      <charset val="134"/>
    </font>
    <font>
      <b/>
      <sz val="13"/>
      <color indexed="56"/>
      <name val="微软雅黑"/>
      <family val="2"/>
      <charset val="134"/>
    </font>
    <font>
      <b/>
      <sz val="13"/>
      <color indexed="62"/>
      <name val="宋体"/>
      <family val="3"/>
      <charset val="134"/>
    </font>
    <font>
      <b/>
      <sz val="11"/>
      <color indexed="9"/>
      <name val="微软雅黑"/>
      <family val="2"/>
      <charset val="134"/>
    </font>
    <font>
      <sz val="12"/>
      <name val="官帕眉"/>
      <charset val="134"/>
    </font>
    <font>
      <i/>
      <sz val="11"/>
      <color indexed="23"/>
      <name val="微软雅黑"/>
      <family val="2"/>
      <charset val="134"/>
    </font>
    <font>
      <sz val="11"/>
      <color indexed="60"/>
      <name val="微软雅黑"/>
      <family val="2"/>
      <charset val="134"/>
    </font>
    <font>
      <sz val="12"/>
      <name val="바탕체"/>
      <family val="3"/>
    </font>
    <font>
      <sz val="12"/>
      <color indexed="8"/>
      <name val="黑体"/>
      <family val="3"/>
      <charset val="134"/>
    </font>
    <font>
      <sz val="20"/>
      <color indexed="8"/>
      <name val="黑体"/>
      <family val="3"/>
      <charset val="134"/>
    </font>
    <font>
      <sz val="12"/>
      <color indexed="8"/>
      <name val="Arial Narrow"/>
      <family val="2"/>
    </font>
    <font>
      <sz val="20"/>
      <name val="黑体"/>
      <family val="3"/>
      <charset val="134"/>
    </font>
    <font>
      <sz val="12"/>
      <name val="黑体"/>
      <family val="3"/>
      <charset val="134"/>
    </font>
    <font>
      <b/>
      <sz val="12"/>
      <name val="宋体"/>
      <family val="3"/>
      <charset val="134"/>
    </font>
    <font>
      <b/>
      <sz val="11"/>
      <name val="宋体"/>
      <family val="3"/>
      <charset val="134"/>
    </font>
    <font>
      <b/>
      <sz val="16"/>
      <name val="黑体"/>
      <family val="3"/>
      <charset val="134"/>
    </font>
    <font>
      <b/>
      <sz val="10.5"/>
      <color indexed="8"/>
      <name val="宋体"/>
      <family val="3"/>
      <charset val="134"/>
    </font>
    <font>
      <b/>
      <sz val="10"/>
      <name val="宋体"/>
      <family val="3"/>
      <charset val="134"/>
    </font>
    <font>
      <b/>
      <sz val="10"/>
      <color indexed="8"/>
      <name val="宋体"/>
      <family val="3"/>
      <charset val="134"/>
    </font>
    <font>
      <sz val="10"/>
      <color indexed="8"/>
      <name val="宋体"/>
      <family val="3"/>
      <charset val="134"/>
    </font>
    <font>
      <sz val="16"/>
      <name val="黑体"/>
      <family val="3"/>
      <charset val="134"/>
    </font>
    <font>
      <b/>
      <sz val="24"/>
      <name val="黑体"/>
      <family val="3"/>
      <charset val="134"/>
    </font>
    <font>
      <sz val="16"/>
      <name val="楷体_GB2312"/>
      <charset val="134"/>
    </font>
    <font>
      <sz val="18"/>
      <name val="黑体"/>
      <family val="3"/>
      <charset val="134"/>
    </font>
    <font>
      <sz val="48"/>
      <name val="黑体"/>
      <family val="3"/>
      <charset val="134"/>
    </font>
    <font>
      <sz val="22"/>
      <name val="楷体_GB2312"/>
      <charset val="134"/>
    </font>
    <font>
      <b/>
      <sz val="10.5"/>
      <color indexed="8"/>
      <name val="Times New Roman"/>
      <family val="1"/>
    </font>
    <font>
      <b/>
      <sz val="12"/>
      <color indexed="8"/>
      <name val="Times New Roman"/>
      <family val="1"/>
    </font>
    <font>
      <sz val="12"/>
      <name val="宋体"/>
      <family val="3"/>
      <charset val="134"/>
    </font>
    <font>
      <sz val="9"/>
      <name val="宋体"/>
      <family val="3"/>
      <charset val="134"/>
    </font>
    <font>
      <sz val="11"/>
      <name val="宋体"/>
      <family val="3"/>
      <charset val="134"/>
    </font>
    <font>
      <u/>
      <sz val="12"/>
      <color indexed="36"/>
      <name val="宋体"/>
      <family val="3"/>
      <charset val="134"/>
    </font>
    <font>
      <sz val="11"/>
      <color indexed="52"/>
      <name val="宋体"/>
      <family val="3"/>
      <charset val="134"/>
    </font>
    <font>
      <u/>
      <sz val="12"/>
      <color indexed="20"/>
      <name val="宋体"/>
      <family val="3"/>
      <charset val="134"/>
    </font>
    <font>
      <b/>
      <sz val="11"/>
      <color indexed="62"/>
      <name val="宋体"/>
      <family val="3"/>
      <charset val="134"/>
    </font>
    <font>
      <sz val="10"/>
      <name val="宋体"/>
      <family val="3"/>
      <charset val="134"/>
    </font>
    <font>
      <b/>
      <sz val="18"/>
      <color indexed="62"/>
      <name val="宋体"/>
      <family val="3"/>
      <charset val="134"/>
    </font>
    <font>
      <b/>
      <sz val="15"/>
      <color indexed="62"/>
      <name val="宋体"/>
      <family val="3"/>
      <charset val="134"/>
    </font>
    <font>
      <b/>
      <sz val="13"/>
      <color indexed="62"/>
      <name val="宋体"/>
      <family val="3"/>
      <charset val="134"/>
    </font>
    <font>
      <sz val="12"/>
      <name val="宋体"/>
      <family val="3"/>
      <charset val="134"/>
    </font>
    <font>
      <b/>
      <sz val="12"/>
      <color indexed="8"/>
      <name val="宋体"/>
      <family val="3"/>
      <charset val="134"/>
    </font>
    <font>
      <sz val="12"/>
      <color indexed="8"/>
      <name val="宋体"/>
      <family val="3"/>
      <charset val="134"/>
    </font>
    <font>
      <sz val="11"/>
      <color indexed="8"/>
      <name val="宋体"/>
      <family val="3"/>
      <charset val="134"/>
    </font>
  </fonts>
  <fills count="32">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9"/>
        <bgColor indexed="64"/>
      </patternFill>
    </fill>
    <fill>
      <patternFill patternType="solid">
        <fgColor indexed="2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36"/>
        <bgColor indexed="64"/>
      </patternFill>
    </fill>
    <fill>
      <patternFill patternType="solid">
        <fgColor indexed="24"/>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8"/>
        <bgColor indexed="64"/>
      </patternFill>
    </fill>
    <fill>
      <patternFill patternType="solid">
        <fgColor indexed="62"/>
        <bgColor indexed="64"/>
      </patternFill>
    </fill>
    <fill>
      <patternFill patternType="solid">
        <fgColor indexed="53"/>
        <bgColor indexed="64"/>
      </patternFill>
    </fill>
    <fill>
      <patternFill patternType="solid">
        <fgColor indexed="10"/>
        <bgColor indexed="64"/>
      </patternFill>
    </fill>
    <fill>
      <patternFill patternType="solid">
        <fgColor indexed="57"/>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medium">
        <color indexed="48"/>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bottom style="medium">
        <color indexed="49"/>
      </bottom>
      <diagonal/>
    </border>
    <border>
      <left/>
      <right/>
      <top style="thin">
        <color indexed="48"/>
      </top>
      <bottom style="double">
        <color indexed="48"/>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195">
    <xf numFmtId="0" fontId="0" fillId="0" borderId="0">
      <alignment vertical="center"/>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9" fillId="0" borderId="0">
      <protection locked="0"/>
    </xf>
    <xf numFmtId="176" fontId="13" fillId="0" borderId="0">
      <protection locked="0"/>
    </xf>
    <xf numFmtId="176" fontId="9"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9" fillId="0" borderId="0">
      <protection locked="0"/>
    </xf>
    <xf numFmtId="176" fontId="9" fillId="0" borderId="0">
      <protection locked="0"/>
    </xf>
    <xf numFmtId="176" fontId="13" fillId="0" borderId="0">
      <protection locked="0"/>
    </xf>
    <xf numFmtId="176" fontId="13" fillId="0" borderId="0">
      <protection locked="0"/>
    </xf>
    <xf numFmtId="176" fontId="13" fillId="0" borderId="0">
      <protection locked="0"/>
    </xf>
    <xf numFmtId="176" fontId="9" fillId="0" borderId="0">
      <protection locked="0"/>
    </xf>
    <xf numFmtId="176" fontId="9" fillId="0" borderId="0">
      <protection locked="0"/>
    </xf>
    <xf numFmtId="176" fontId="13" fillId="0" borderId="0">
      <protection locked="0"/>
    </xf>
    <xf numFmtId="176" fontId="9" fillId="0" borderId="0">
      <protection locked="0"/>
    </xf>
    <xf numFmtId="176" fontId="13" fillId="0" borderId="0">
      <protection locked="0"/>
    </xf>
    <xf numFmtId="176" fontId="13" fillId="0" borderId="0">
      <protection locked="0"/>
    </xf>
    <xf numFmtId="176" fontId="9" fillId="0" borderId="0">
      <protection locked="0"/>
    </xf>
    <xf numFmtId="176" fontId="9" fillId="0" borderId="0">
      <protection locked="0"/>
    </xf>
    <xf numFmtId="0" fontId="45" fillId="0" borderId="0"/>
    <xf numFmtId="176" fontId="9" fillId="0" borderId="0">
      <protection locked="0"/>
    </xf>
    <xf numFmtId="0" fontId="21" fillId="0" borderId="0"/>
    <xf numFmtId="0" fontId="21" fillId="0" borderId="0"/>
    <xf numFmtId="0" fontId="20" fillId="0" borderId="0"/>
    <xf numFmtId="0" fontId="20" fillId="0" borderId="0"/>
    <xf numFmtId="0" fontId="21" fillId="0" borderId="0"/>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13" fillId="0" borderId="0">
      <protection locked="0"/>
    </xf>
    <xf numFmtId="0" fontId="21" fillId="0" borderId="0"/>
    <xf numFmtId="176" fontId="13" fillId="0" borderId="0">
      <protection locked="0"/>
    </xf>
    <xf numFmtId="176" fontId="13" fillId="0" borderId="0">
      <protection locked="0"/>
    </xf>
    <xf numFmtId="0" fontId="45" fillId="0" borderId="0"/>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0" fontId="21" fillId="0" borderId="0"/>
    <xf numFmtId="176" fontId="9" fillId="0" borderId="0">
      <protection locked="0"/>
    </xf>
    <xf numFmtId="176" fontId="12" fillId="0" borderId="0">
      <protection locked="0"/>
    </xf>
    <xf numFmtId="176" fontId="100" fillId="0" borderId="0">
      <protection locked="0"/>
    </xf>
    <xf numFmtId="176" fontId="100" fillId="0" borderId="0">
      <protection locked="0"/>
    </xf>
    <xf numFmtId="176" fontId="12" fillId="0" borderId="0">
      <protection locked="0"/>
    </xf>
    <xf numFmtId="176" fontId="100" fillId="0" borderId="0">
      <protection locked="0"/>
    </xf>
    <xf numFmtId="176" fontId="100" fillId="0" borderId="0">
      <protection locked="0"/>
    </xf>
    <xf numFmtId="176" fontId="12" fillId="0" borderId="0">
      <protection locked="0"/>
    </xf>
    <xf numFmtId="176" fontId="9"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13" fillId="0" borderId="0">
      <protection locked="0"/>
    </xf>
    <xf numFmtId="176" fontId="12" fillId="0" borderId="0">
      <protection locked="0"/>
    </xf>
    <xf numFmtId="176" fontId="100" fillId="0" borderId="0">
      <protection locked="0"/>
    </xf>
    <xf numFmtId="176" fontId="100" fillId="0" borderId="0">
      <protection locked="0"/>
    </xf>
    <xf numFmtId="0" fontId="21"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30"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0"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30" fillId="8" borderId="0" applyNumberFormat="0" applyBorder="0" applyAlignment="0" applyProtection="0">
      <alignment vertical="center"/>
    </xf>
    <xf numFmtId="0" fontId="1" fillId="8" borderId="0" applyNumberFormat="0" applyBorder="0" applyAlignment="0" applyProtection="0">
      <alignment vertical="center"/>
    </xf>
    <xf numFmtId="0" fontId="1" fillId="5"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30" fillId="9" borderId="0" applyNumberFormat="0" applyBorder="0" applyAlignment="0" applyProtection="0">
      <alignment vertical="center"/>
    </xf>
    <xf numFmtId="0" fontId="1" fillId="9"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30" fillId="2" borderId="0" applyNumberFormat="0" applyBorder="0" applyAlignment="0" applyProtection="0">
      <alignment vertical="center"/>
    </xf>
    <xf numFmtId="0" fontId="1" fillId="2"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0" fillId="7"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176" fontId="9" fillId="0" borderId="0">
      <protection locked="0"/>
    </xf>
    <xf numFmtId="176" fontId="13" fillId="0" borderId="0">
      <protection locked="0"/>
    </xf>
    <xf numFmtId="176" fontId="13" fillId="0" borderId="0">
      <protection locked="0"/>
    </xf>
    <xf numFmtId="176" fontId="9"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9" fillId="0" borderId="0">
      <protection locked="0"/>
    </xf>
    <xf numFmtId="176" fontId="13" fillId="0" borderId="0">
      <protection locked="0"/>
    </xf>
    <xf numFmtId="176" fontId="12" fillId="0" borderId="0">
      <protection locked="0"/>
    </xf>
    <xf numFmtId="176" fontId="9" fillId="0" borderId="0">
      <protection locked="0"/>
    </xf>
    <xf numFmtId="176" fontId="12" fillId="0" borderId="0">
      <protection locked="0"/>
    </xf>
    <xf numFmtId="0" fontId="1" fillId="3"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30" fillId="10" borderId="0" applyNumberFormat="0" applyBorder="0" applyAlignment="0" applyProtection="0">
      <alignment vertical="center"/>
    </xf>
    <xf numFmtId="0" fontId="1" fillId="10" borderId="0" applyNumberFormat="0" applyBorder="0" applyAlignment="0" applyProtection="0">
      <alignment vertical="center"/>
    </xf>
    <xf numFmtId="0" fontId="1" fillId="7"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30" fillId="12" borderId="0" applyNumberFormat="0" applyBorder="0" applyAlignment="0" applyProtection="0">
      <alignment vertical="center"/>
    </xf>
    <xf numFmtId="0" fontId="1" fillId="12" borderId="0" applyNumberFormat="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30" fillId="13"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30" fillId="9" borderId="0" applyNumberFormat="0" applyBorder="0" applyAlignment="0" applyProtection="0">
      <alignment vertical="center"/>
    </xf>
    <xf numFmtId="0" fontId="1" fillId="9" borderId="0" applyNumberFormat="0" applyBorder="0" applyAlignment="0" applyProtection="0">
      <alignment vertical="center"/>
    </xf>
    <xf numFmtId="0" fontId="1" fillId="3"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30"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0" fillId="15" borderId="0" applyNumberFormat="0" applyBorder="0" applyAlignment="0" applyProtection="0">
      <alignment vertical="center"/>
    </xf>
    <xf numFmtId="0" fontId="1" fillId="15"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3" fillId="10"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46" fillId="16" borderId="0" applyNumberFormat="0" applyBorder="0" applyAlignment="0" applyProtection="0">
      <alignment vertical="center"/>
    </xf>
    <xf numFmtId="0" fontId="3" fillId="7"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46" fillId="12" borderId="0" applyNumberFormat="0" applyBorder="0" applyAlignment="0" applyProtection="0">
      <alignment vertical="center"/>
    </xf>
    <xf numFmtId="0" fontId="3" fillId="11"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46" fillId="13" borderId="0" applyNumberFormat="0" applyBorder="0" applyAlignment="0" applyProtection="0">
      <alignment vertical="center"/>
    </xf>
    <xf numFmtId="0" fontId="3" fillId="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46" fillId="18" borderId="0" applyNumberFormat="0" applyBorder="0" applyAlignment="0" applyProtection="0">
      <alignment vertical="center"/>
    </xf>
    <xf numFmtId="0" fontId="3" fillId="19"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46" fillId="17" borderId="0" applyNumberFormat="0" applyBorder="0" applyAlignment="0" applyProtection="0">
      <alignment vertical="center"/>
    </xf>
    <xf numFmtId="0" fontId="3" fillId="1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6" fillId="20"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10" fillId="21"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1"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7"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176" fontId="100" fillId="0" borderId="0">
      <protection locked="0"/>
    </xf>
    <xf numFmtId="176" fontId="100" fillId="0" borderId="0">
      <protection locked="0"/>
    </xf>
    <xf numFmtId="176" fontId="100" fillId="0" borderId="0">
      <protection locked="0"/>
    </xf>
    <xf numFmtId="176" fontId="100" fillId="0" borderId="0">
      <protection locked="0"/>
    </xf>
    <xf numFmtId="176" fontId="100" fillId="0" borderId="0">
      <protection locked="0"/>
    </xf>
    <xf numFmtId="176" fontId="100" fillId="0" borderId="0">
      <protection locked="0"/>
    </xf>
    <xf numFmtId="176" fontId="100" fillId="0" borderId="0">
      <protection locked="0"/>
    </xf>
    <xf numFmtId="176" fontId="100" fillId="0" borderId="0">
      <protection locked="0"/>
    </xf>
    <xf numFmtId="176" fontId="100" fillId="0" borderId="0">
      <protection locked="0"/>
    </xf>
    <xf numFmtId="176" fontId="100" fillId="0" borderId="0">
      <protection locked="0"/>
    </xf>
    <xf numFmtId="176" fontId="12" fillId="0" borderId="0">
      <protection locked="0"/>
    </xf>
    <xf numFmtId="176" fontId="12" fillId="0" borderId="0">
      <protection locked="0"/>
    </xf>
    <xf numFmtId="176" fontId="12" fillId="0" borderId="0">
      <protection locked="0"/>
    </xf>
    <xf numFmtId="184" fontId="71" fillId="0" borderId="0" applyFill="0" applyBorder="0" applyAlignment="0"/>
    <xf numFmtId="0" fontId="65" fillId="0" borderId="0" applyNumberForma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80" fontId="49" fillId="0" borderId="0"/>
    <xf numFmtId="4" fontId="9" fillId="0" borderId="0">
      <protection locked="0"/>
    </xf>
    <xf numFmtId="177" fontId="100" fillId="0" borderId="0" applyFont="0" applyFill="0" applyBorder="0" applyAlignment="0" applyProtection="0"/>
    <xf numFmtId="177" fontId="100" fillId="0" borderId="0" applyFont="0" applyFill="0" applyBorder="0" applyAlignment="0" applyProtection="0"/>
    <xf numFmtId="177" fontId="100" fillId="0" borderId="0" applyFont="0" applyFill="0" applyBorder="0" applyAlignment="0" applyProtection="0"/>
    <xf numFmtId="178" fontId="9" fillId="0" borderId="0">
      <protection locked="0"/>
    </xf>
    <xf numFmtId="182" fontId="49" fillId="0" borderId="0"/>
    <xf numFmtId="0" fontId="6" fillId="0" borderId="0" applyProtection="0"/>
    <xf numFmtId="185" fontId="49" fillId="0" borderId="0"/>
    <xf numFmtId="2" fontId="6" fillId="0" borderId="0" applyProtection="0"/>
    <xf numFmtId="0" fontId="56" fillId="11" borderId="0" applyNumberFormat="0" applyBorder="0" applyAlignment="0" applyProtection="0"/>
    <xf numFmtId="0" fontId="56" fillId="11" borderId="0" applyNumberFormat="0" applyBorder="0" applyAlignment="0" applyProtection="0"/>
    <xf numFmtId="0" fontId="63" fillId="0" borderId="1" applyNumberFormat="0" applyAlignment="0" applyProtection="0">
      <alignment horizontal="left" vertical="center"/>
    </xf>
    <xf numFmtId="0" fontId="63" fillId="0" borderId="2">
      <alignment horizontal="left" vertical="center"/>
    </xf>
    <xf numFmtId="0" fontId="70" fillId="0" borderId="0" applyProtection="0"/>
    <xf numFmtId="0" fontId="63" fillId="0" borderId="0" applyProtection="0"/>
    <xf numFmtId="0" fontId="56" fillId="4" borderId="3" applyNumberFormat="0" applyBorder="0" applyAlignment="0" applyProtection="0"/>
    <xf numFmtId="0" fontId="56" fillId="4" borderId="3" applyNumberFormat="0" applyBorder="0" applyAlignment="0" applyProtection="0"/>
    <xf numFmtId="37" fontId="60" fillId="0" borderId="0"/>
    <xf numFmtId="0" fontId="57" fillId="0" borderId="0"/>
    <xf numFmtId="0" fontId="48" fillId="0" borderId="0"/>
    <xf numFmtId="0" fontId="67" fillId="0" borderId="0"/>
    <xf numFmtId="10" fontId="100" fillId="0" borderId="0" applyFont="0" applyFill="0" applyBorder="0" applyAlignment="0" applyProtection="0"/>
    <xf numFmtId="10" fontId="100" fillId="0" borderId="0" applyFont="0" applyFill="0" applyBorder="0" applyAlignment="0" applyProtection="0"/>
    <xf numFmtId="10" fontId="100" fillId="0" borderId="0" applyFont="0" applyFill="0" applyBorder="0" applyAlignment="0" applyProtection="0"/>
    <xf numFmtId="1" fontId="45" fillId="0" borderId="0"/>
    <xf numFmtId="0" fontId="100" fillId="0" borderId="0" applyNumberFormat="0" applyFill="0" applyBorder="0" applyAlignment="0" applyProtection="0"/>
    <xf numFmtId="0" fontId="6" fillId="0" borderId="4" applyProtection="0"/>
    <xf numFmtId="176" fontId="12" fillId="0" borderId="0">
      <protection locked="0"/>
    </xf>
    <xf numFmtId="176" fontId="12"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9"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12" fillId="0" borderId="0">
      <protection locked="0"/>
    </xf>
    <xf numFmtId="176" fontId="9" fillId="0" borderId="0">
      <protection locked="0"/>
    </xf>
    <xf numFmtId="9" fontId="100" fillId="0" borderId="0" applyFont="0" applyFill="0" applyBorder="0" applyAlignment="0" applyProtection="0">
      <alignment vertical="center"/>
    </xf>
    <xf numFmtId="9" fontId="100" fillId="0" borderId="0" applyFont="0" applyFill="0" applyBorder="0" applyAlignment="0" applyProtection="0">
      <alignment vertical="center"/>
    </xf>
    <xf numFmtId="9" fontId="100" fillId="0" borderId="0" applyFont="0" applyFill="0" applyBorder="0" applyAlignment="0" applyProtection="0">
      <alignment vertical="center"/>
    </xf>
    <xf numFmtId="9" fontId="100" fillId="0" borderId="0" applyFont="0" applyFill="0" applyBorder="0" applyAlignment="0" applyProtection="0">
      <alignment vertical="center"/>
    </xf>
    <xf numFmtId="9" fontId="100" fillId="0" borderId="0" applyFont="0" applyFill="0" applyBorder="0" applyAlignment="0" applyProtection="0">
      <alignment vertical="center"/>
    </xf>
    <xf numFmtId="9" fontId="100" fillId="0" borderId="0" applyFont="0" applyFill="0" applyBorder="0" applyAlignment="0" applyProtection="0">
      <alignment vertical="center"/>
    </xf>
    <xf numFmtId="9" fontId="100" fillId="0" borderId="0" applyFont="0" applyFill="0" applyBorder="0" applyAlignment="0" applyProtection="0"/>
    <xf numFmtId="9" fontId="100" fillId="0" borderId="0" applyFont="0" applyFill="0" applyBorder="0" applyAlignment="0" applyProtection="0">
      <alignment vertical="center"/>
    </xf>
    <xf numFmtId="9" fontId="100" fillId="0" borderId="0" applyFont="0" applyFill="0" applyBorder="0" applyAlignment="0" applyProtection="0">
      <alignment vertical="center"/>
    </xf>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alignment vertical="center"/>
    </xf>
    <xf numFmtId="0" fontId="27" fillId="0" borderId="0" applyNumberFormat="0" applyFill="0" applyBorder="0" applyAlignment="0" applyProtection="0">
      <alignment vertical="center"/>
    </xf>
    <xf numFmtId="0" fontId="35" fillId="0" borderId="5" applyNumberFormat="0" applyFill="0" applyAlignment="0" applyProtection="0">
      <alignment vertical="center"/>
    </xf>
    <xf numFmtId="0" fontId="68"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72" fillId="0" borderId="7" applyNumberFormat="0" applyFill="0" applyAlignment="0" applyProtection="0">
      <alignment vertical="center"/>
    </xf>
    <xf numFmtId="0" fontId="72" fillId="0" borderId="7" applyNumberFormat="0" applyFill="0" applyAlignment="0" applyProtection="0">
      <alignment vertical="center"/>
    </xf>
    <xf numFmtId="0" fontId="72" fillId="0" borderId="7" applyNumberFormat="0" applyFill="0" applyAlignment="0" applyProtection="0">
      <alignment vertical="center"/>
    </xf>
    <xf numFmtId="0" fontId="68" fillId="0" borderId="6" applyNumberFormat="0" applyFill="0" applyAlignment="0" applyProtection="0">
      <alignment vertical="center"/>
    </xf>
    <xf numFmtId="0" fontId="68" fillId="0" borderId="6" applyNumberFormat="0" applyFill="0" applyAlignment="0" applyProtection="0">
      <alignment vertical="center"/>
    </xf>
    <xf numFmtId="0" fontId="68" fillId="0" borderId="6" applyNumberFormat="0" applyFill="0" applyAlignment="0" applyProtection="0">
      <alignment vertical="center"/>
    </xf>
    <xf numFmtId="0" fontId="68" fillId="0" borderId="6" applyNumberFormat="0" applyFill="0" applyAlignment="0" applyProtection="0">
      <alignment vertical="center"/>
    </xf>
    <xf numFmtId="0" fontId="68" fillId="0" borderId="6" applyNumberFormat="0" applyFill="0" applyAlignment="0" applyProtection="0">
      <alignment vertical="center"/>
    </xf>
    <xf numFmtId="0" fontId="50" fillId="0" borderId="0">
      <alignment horizontal="centerContinuous" vertical="center"/>
    </xf>
    <xf numFmtId="0" fontId="50" fillId="0" borderId="0">
      <alignment horizontal="centerContinuous" vertical="center"/>
    </xf>
    <xf numFmtId="0" fontId="44" fillId="0" borderId="0" applyNumberFormat="0" applyFill="0" applyBorder="0" applyAlignment="0" applyProtection="0">
      <alignment vertical="center"/>
    </xf>
    <xf numFmtId="0" fontId="50" fillId="0" borderId="0">
      <alignment horizontal="centerContinuous" vertical="center"/>
    </xf>
    <xf numFmtId="0" fontId="50" fillId="0" borderId="0">
      <alignment horizontal="centerContinuous" vertical="center"/>
    </xf>
    <xf numFmtId="0" fontId="50" fillId="0" borderId="0">
      <alignment horizontal="centerContinuous" vertical="center"/>
    </xf>
    <xf numFmtId="0" fontId="24" fillId="0" borderId="5" applyNumberFormat="0" applyFill="0" applyAlignment="0" applyProtection="0">
      <alignment vertical="center"/>
    </xf>
    <xf numFmtId="0" fontId="73"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74" fillId="0" borderId="8" applyNumberFormat="0" applyFill="0" applyAlignment="0" applyProtection="0">
      <alignment vertical="center"/>
    </xf>
    <xf numFmtId="0" fontId="74" fillId="0" borderId="8" applyNumberFormat="0" applyFill="0" applyAlignment="0" applyProtection="0">
      <alignment vertical="center"/>
    </xf>
    <xf numFmtId="0" fontId="74" fillId="0" borderId="8" applyNumberFormat="0" applyFill="0" applyAlignment="0" applyProtection="0">
      <alignment vertical="center"/>
    </xf>
    <xf numFmtId="0" fontId="73" fillId="0" borderId="8" applyNumberFormat="0" applyFill="0" applyAlignment="0" applyProtection="0">
      <alignment vertical="center"/>
    </xf>
    <xf numFmtId="0" fontId="73" fillId="0" borderId="8" applyNumberFormat="0" applyFill="0" applyAlignment="0" applyProtection="0">
      <alignment vertical="center"/>
    </xf>
    <xf numFmtId="0" fontId="73" fillId="0" borderId="8" applyNumberFormat="0" applyFill="0" applyAlignment="0" applyProtection="0">
      <alignment vertical="center"/>
    </xf>
    <xf numFmtId="0" fontId="73" fillId="0" borderId="8" applyNumberFormat="0" applyFill="0" applyAlignment="0" applyProtection="0">
      <alignment vertical="center"/>
    </xf>
    <xf numFmtId="0" fontId="73" fillId="0" borderId="8" applyNumberFormat="0" applyFill="0" applyAlignment="0" applyProtection="0">
      <alignment vertical="center"/>
    </xf>
    <xf numFmtId="0" fontId="38" fillId="0" borderId="9" applyNumberFormat="0" applyFill="0" applyAlignment="0" applyProtection="0">
      <alignment vertical="center"/>
    </xf>
    <xf numFmtId="0" fontId="36"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1" fillId="0" borderId="11" applyNumberFormat="0" applyFill="0" applyAlignment="0" applyProtection="0">
      <alignment vertical="center"/>
    </xf>
    <xf numFmtId="0" fontId="61" fillId="0" borderId="11" applyNumberFormat="0" applyFill="0" applyAlignment="0" applyProtection="0">
      <alignment vertical="center"/>
    </xf>
    <xf numFmtId="0" fontId="61" fillId="0" borderId="11" applyNumberFormat="0" applyFill="0" applyAlignment="0" applyProtection="0">
      <alignment vertical="center"/>
    </xf>
    <xf numFmtId="0" fontId="36" fillId="0" borderId="10" applyNumberFormat="0" applyFill="0" applyAlignment="0" applyProtection="0">
      <alignment vertical="center"/>
    </xf>
    <xf numFmtId="0" fontId="36" fillId="0" borderId="10" applyNumberFormat="0" applyFill="0" applyAlignment="0" applyProtection="0">
      <alignment vertical="center"/>
    </xf>
    <xf numFmtId="0" fontId="36" fillId="0" borderId="10" applyNumberFormat="0" applyFill="0" applyAlignment="0" applyProtection="0">
      <alignment vertical="center"/>
    </xf>
    <xf numFmtId="0" fontId="36" fillId="0" borderId="10" applyNumberFormat="0" applyFill="0" applyAlignment="0" applyProtection="0">
      <alignment vertical="center"/>
    </xf>
    <xf numFmtId="0" fontId="36" fillId="0" borderId="10" applyNumberFormat="0" applyFill="0" applyAlignment="0" applyProtection="0">
      <alignment vertical="center"/>
    </xf>
    <xf numFmtId="0" fontId="3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0" fillId="0" borderId="0">
      <alignment horizontal="centerContinuous" vertical="center"/>
    </xf>
    <xf numFmtId="0" fontId="50" fillId="0" borderId="0">
      <alignment horizontal="centerContinuous" vertical="center"/>
    </xf>
    <xf numFmtId="0" fontId="53" fillId="0" borderId="3">
      <alignment horizontal="distributed" vertical="center" wrapText="1"/>
    </xf>
    <xf numFmtId="0" fontId="53" fillId="0" borderId="3">
      <alignment horizontal="distributed" vertical="center" wrapText="1"/>
    </xf>
    <xf numFmtId="0" fontId="53" fillId="0" borderId="3">
      <alignment horizontal="distributed" vertical="center" wrapText="1"/>
    </xf>
    <xf numFmtId="0" fontId="53" fillId="0" borderId="3">
      <alignment horizontal="distributed" vertical="center" wrapText="1"/>
    </xf>
    <xf numFmtId="0" fontId="53" fillId="0" borderId="3">
      <alignment horizontal="distributed" vertical="center" wrapText="1"/>
    </xf>
    <xf numFmtId="0" fontId="28"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37" fillId="6" borderId="0" applyNumberFormat="0" applyBorder="0" applyAlignment="0" applyProtection="0">
      <alignment vertical="center"/>
    </xf>
    <xf numFmtId="0" fontId="2" fillId="6" borderId="0" applyNumberFormat="0" applyBorder="0" applyAlignment="0" applyProtection="0">
      <alignment vertical="center"/>
    </xf>
    <xf numFmtId="0" fontId="15" fillId="5" borderId="0" applyNumberFormat="0" applyBorder="0" applyAlignment="0" applyProtection="0"/>
    <xf numFmtId="0" fontId="15" fillId="5" borderId="0" applyNumberFormat="0" applyBorder="0" applyAlignment="0" applyProtection="0"/>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37"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37" fillId="6"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37"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37" fillId="6" borderId="0" applyNumberFormat="0" applyBorder="0" applyAlignment="0" applyProtection="0">
      <alignment vertical="center"/>
    </xf>
    <xf numFmtId="176" fontId="12" fillId="0" borderId="0">
      <protection locked="0"/>
    </xf>
    <xf numFmtId="0" fontId="52" fillId="0" borderId="0"/>
    <xf numFmtId="0" fontId="100" fillId="0" borderId="0">
      <alignment vertical="center"/>
    </xf>
    <xf numFmtId="0" fontId="52" fillId="0" borderId="0"/>
    <xf numFmtId="0" fontId="52" fillId="0" borderId="0"/>
    <xf numFmtId="0" fontId="100" fillId="0" borderId="0">
      <alignment vertical="center"/>
    </xf>
    <xf numFmtId="0" fontId="100" fillId="0" borderId="0">
      <alignment vertical="center"/>
    </xf>
    <xf numFmtId="0" fontId="52" fillId="0" borderId="0"/>
    <xf numFmtId="0" fontId="52" fillId="0" borderId="0"/>
    <xf numFmtId="0" fontId="100" fillId="0" borderId="0">
      <alignment vertical="center"/>
    </xf>
    <xf numFmtId="0" fontId="52" fillId="0" borderId="0"/>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52" fillId="0" borderId="0"/>
    <xf numFmtId="0" fontId="52" fillId="0" borderId="0"/>
    <xf numFmtId="0" fontId="52" fillId="0" borderId="0"/>
    <xf numFmtId="0" fontId="100" fillId="0" borderId="0">
      <alignment vertical="center"/>
    </xf>
    <xf numFmtId="0" fontId="100" fillId="0" borderId="0">
      <alignment vertical="center"/>
    </xf>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alignment vertical="center"/>
    </xf>
    <xf numFmtId="0" fontId="100" fillId="0" borderId="0"/>
    <xf numFmtId="0" fontId="100" fillId="0" borderId="0"/>
    <xf numFmtId="0" fontId="100" fillId="0" borderId="0"/>
    <xf numFmtId="0" fontId="100" fillId="0" borderId="0"/>
    <xf numFmtId="0" fontId="62" fillId="0" borderId="0"/>
    <xf numFmtId="0" fontId="62" fillId="0" borderId="0"/>
    <xf numFmtId="0" fontId="52" fillId="0" borderId="0"/>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00" fillId="0" borderId="0">
      <alignment vertical="center"/>
    </xf>
    <xf numFmtId="0" fontId="100" fillId="0" borderId="0">
      <alignment vertical="center"/>
    </xf>
    <xf numFmtId="0" fontId="1" fillId="0" borderId="0">
      <alignment vertical="center"/>
    </xf>
    <xf numFmtId="0" fontId="1"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xf numFmtId="0" fontId="100" fillId="0" borderId="0"/>
    <xf numFmtId="0" fontId="100" fillId="0" borderId="0"/>
    <xf numFmtId="0" fontId="100" fillId="0" borderId="0"/>
    <xf numFmtId="0" fontId="52" fillId="0" borderId="0"/>
    <xf numFmtId="0" fontId="52"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alignment vertical="center"/>
    </xf>
    <xf numFmtId="0" fontId="100" fillId="0" borderId="0">
      <alignment vertical="center"/>
    </xf>
    <xf numFmtId="0" fontId="53" fillId="0" borderId="0"/>
    <xf numFmtId="0" fontId="53" fillId="0" borderId="0"/>
    <xf numFmtId="0" fontId="53"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 fillId="0" borderId="0"/>
    <xf numFmtId="0" fontId="1" fillId="0" borderId="0"/>
    <xf numFmtId="0" fontId="1" fillId="0" borderId="0"/>
    <xf numFmtId="0" fontId="1" fillId="0" borderId="0"/>
    <xf numFmtId="0" fontId="1" fillId="0" borderId="0"/>
    <xf numFmtId="0" fontId="100" fillId="0" borderId="0"/>
    <xf numFmtId="0" fontId="100" fillId="0" borderId="0"/>
    <xf numFmtId="0" fontId="100" fillId="0" borderId="0"/>
    <xf numFmtId="0" fontId="1" fillId="0" borderId="0">
      <alignment vertical="center"/>
    </xf>
    <xf numFmtId="0" fontId="1" fillId="0" borderId="0">
      <alignment vertical="center"/>
    </xf>
    <xf numFmtId="0" fontId="100" fillId="0" borderId="0"/>
    <xf numFmtId="0" fontId="100" fillId="0" borderId="0"/>
    <xf numFmtId="0" fontId="100" fillId="0" borderId="0"/>
    <xf numFmtId="0" fontId="100" fillId="0" borderId="0"/>
    <xf numFmtId="0" fontId="100" fillId="0" borderId="0"/>
    <xf numFmtId="0" fontId="100" fillId="0" borderId="0"/>
    <xf numFmtId="0" fontId="1" fillId="0" borderId="0">
      <alignment vertical="center"/>
    </xf>
    <xf numFmtId="0" fontId="1" fillId="0" borderId="0">
      <alignment vertical="center"/>
    </xf>
    <xf numFmtId="0" fontId="1" fillId="0" borderId="0">
      <alignment vertical="center"/>
    </xf>
    <xf numFmtId="0" fontId="100" fillId="0" borderId="0">
      <alignment vertical="center"/>
    </xf>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alignment vertical="center"/>
    </xf>
    <xf numFmtId="0" fontId="100" fillId="0" borderId="0">
      <alignment vertical="center"/>
    </xf>
    <xf numFmtId="0" fontId="100" fillId="0" borderId="0"/>
    <xf numFmtId="0" fontId="100" fillId="0" borderId="0"/>
    <xf numFmtId="0" fontId="100" fillId="0" borderId="0">
      <alignment vertical="center"/>
    </xf>
    <xf numFmtId="0" fontId="100" fillId="0" borderId="0">
      <alignment vertical="center"/>
    </xf>
    <xf numFmtId="0" fontId="100" fillId="0" borderId="0"/>
    <xf numFmtId="0" fontId="100" fillId="0" borderId="0">
      <alignment vertical="center"/>
    </xf>
    <xf numFmtId="0" fontId="26" fillId="0" borderId="0">
      <alignment vertical="center"/>
    </xf>
    <xf numFmtId="0" fontId="26" fillId="0" borderId="0">
      <alignment vertical="center"/>
    </xf>
    <xf numFmtId="0" fontId="26"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26" fillId="0" borderId="0">
      <alignment vertical="center"/>
    </xf>
    <xf numFmtId="0" fontId="26" fillId="0" borderId="0">
      <alignment vertical="center"/>
    </xf>
    <xf numFmtId="0" fontId="26"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xf numFmtId="0" fontId="100" fillId="0" borderId="0"/>
    <xf numFmtId="0" fontId="100" fillId="0" borderId="0"/>
    <xf numFmtId="0" fontId="100" fillId="0" borderId="0"/>
    <xf numFmtId="0" fontId="100" fillId="0" borderId="0">
      <alignment vertical="center"/>
    </xf>
    <xf numFmtId="0" fontId="100" fillId="0" borderId="0"/>
    <xf numFmtId="0" fontId="1" fillId="0" borderId="0"/>
    <xf numFmtId="0" fontId="100" fillId="0" borderId="0"/>
    <xf numFmtId="0" fontId="100" fillId="0" borderId="0"/>
    <xf numFmtId="0" fontId="100" fillId="0" borderId="0"/>
    <xf numFmtId="0" fontId="100" fillId="0" borderId="0">
      <alignment vertical="center"/>
    </xf>
    <xf numFmtId="0" fontId="100" fillId="0" borderId="0"/>
    <xf numFmtId="0" fontId="100" fillId="0" borderId="0"/>
    <xf numFmtId="0" fontId="100" fillId="0" borderId="0"/>
    <xf numFmtId="0" fontId="62" fillId="0" borderId="0">
      <alignment vertical="center"/>
    </xf>
    <xf numFmtId="0" fontId="1"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xf numFmtId="0" fontId="100" fillId="0" borderId="0"/>
    <xf numFmtId="0" fontId="100" fillId="0" borderId="0"/>
    <xf numFmtId="0" fontId="100" fillId="0" borderId="0"/>
    <xf numFmtId="0" fontId="10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62" fillId="0" borderId="0">
      <alignment vertical="center"/>
    </xf>
    <xf numFmtId="0" fontId="62" fillId="0" borderId="0">
      <alignment vertical="center"/>
    </xf>
    <xf numFmtId="0" fontId="100" fillId="0" borderId="0"/>
    <xf numFmtId="0" fontId="100" fillId="0" borderId="0"/>
    <xf numFmtId="0" fontId="100" fillId="0" borderId="0"/>
    <xf numFmtId="0" fontId="52"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xf numFmtId="0" fontId="100" fillId="0" borderId="0">
      <alignment vertical="center"/>
    </xf>
    <xf numFmtId="0" fontId="1"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22" fillId="0" borderId="0"/>
    <xf numFmtId="0" fontId="22" fillId="0" borderId="0"/>
    <xf numFmtId="0" fontId="1" fillId="0" borderId="0">
      <alignment vertical="center"/>
    </xf>
    <xf numFmtId="0" fontId="1" fillId="0" borderId="0">
      <alignment vertical="center"/>
    </xf>
    <xf numFmtId="0" fontId="1" fillId="0" borderId="0">
      <alignment vertical="center"/>
    </xf>
    <xf numFmtId="0" fontId="100" fillId="0" borderId="0"/>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0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0" fillId="0" borderId="0"/>
    <xf numFmtId="0" fontId="100" fillId="0" borderId="0"/>
    <xf numFmtId="0" fontId="100" fillId="0" borderId="0"/>
    <xf numFmtId="0" fontId="100" fillId="0" borderId="0"/>
    <xf numFmtId="0" fontId="100" fillId="0" borderId="0">
      <alignment vertical="center"/>
    </xf>
    <xf numFmtId="0" fontId="100" fillId="0" borderId="0"/>
    <xf numFmtId="0" fontId="100" fillId="0" borderId="0">
      <alignment vertical="center"/>
    </xf>
    <xf numFmtId="0" fontId="1" fillId="0" borderId="0">
      <alignment vertical="center"/>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00" fillId="0" borderId="0" applyNumberFormat="0" applyFill="0" applyBorder="0" applyAlignment="0" applyProtection="0"/>
    <xf numFmtId="9" fontId="100" fillId="0" borderId="0" applyFont="0" applyFill="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8" borderId="0" applyNumberFormat="0" applyBorder="0" applyAlignment="0" applyProtection="0">
      <alignment vertical="center"/>
    </xf>
    <xf numFmtId="0" fontId="5" fillId="8"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8"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8" borderId="0" applyNumberFormat="0" applyBorder="0" applyAlignment="0" applyProtection="0">
      <alignment vertical="center"/>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43" fillId="0" borderId="12" applyNumberFormat="0" applyFill="0" applyAlignment="0" applyProtection="0">
      <alignment vertical="center"/>
    </xf>
    <xf numFmtId="0" fontId="19"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176" fontId="12" fillId="0" borderId="0">
      <protection locked="0"/>
    </xf>
    <xf numFmtId="176" fontId="13" fillId="0" borderId="0">
      <protection locked="0"/>
    </xf>
    <xf numFmtId="179" fontId="100" fillId="0" borderId="0" applyFont="0" applyFill="0" applyBorder="0" applyAlignment="0" applyProtection="0"/>
    <xf numFmtId="179" fontId="100" fillId="0" borderId="0" applyFont="0" applyFill="0" applyBorder="0" applyAlignment="0" applyProtection="0"/>
    <xf numFmtId="179" fontId="100" fillId="0" borderId="0" applyFont="0" applyFill="0" applyBorder="0" applyAlignment="0" applyProtection="0"/>
    <xf numFmtId="176" fontId="12" fillId="0" borderId="0">
      <protection locked="0"/>
    </xf>
    <xf numFmtId="0" fontId="39" fillId="4" borderId="15" applyNumberFormat="0" applyAlignment="0" applyProtection="0">
      <alignment vertical="center"/>
    </xf>
    <xf numFmtId="0" fontId="32"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11" borderId="15" applyNumberFormat="0" applyAlignment="0" applyProtection="0">
      <alignment vertical="center"/>
    </xf>
    <xf numFmtId="0" fontId="34" fillId="4" borderId="15" applyNumberFormat="0" applyAlignment="0" applyProtection="0">
      <alignment vertical="center"/>
    </xf>
    <xf numFmtId="0" fontId="34" fillId="4" borderId="15" applyNumberFormat="0" applyAlignment="0" applyProtection="0">
      <alignment vertical="center"/>
    </xf>
    <xf numFmtId="0" fontId="34" fillId="4" borderId="15" applyNumberFormat="0" applyAlignment="0" applyProtection="0">
      <alignment vertical="center"/>
    </xf>
    <xf numFmtId="0" fontId="32" fillId="11" borderId="15" applyNumberFormat="0" applyAlignment="0" applyProtection="0">
      <alignment vertical="center"/>
    </xf>
    <xf numFmtId="0" fontId="32" fillId="11" borderId="15" applyNumberFormat="0" applyAlignment="0" applyProtection="0">
      <alignment vertical="center"/>
    </xf>
    <xf numFmtId="0" fontId="32" fillId="11" borderId="15" applyNumberFormat="0" applyAlignment="0" applyProtection="0">
      <alignment vertical="center"/>
    </xf>
    <xf numFmtId="0" fontId="32" fillId="11" borderId="15" applyNumberFormat="0" applyAlignment="0" applyProtection="0">
      <alignment vertical="center"/>
    </xf>
    <xf numFmtId="0" fontId="32" fillId="11" borderId="15" applyNumberFormat="0" applyAlignment="0" applyProtection="0">
      <alignment vertical="center"/>
    </xf>
    <xf numFmtId="0" fontId="33" fillId="23" borderId="16" applyNumberFormat="0" applyAlignment="0" applyProtection="0">
      <alignment vertical="center"/>
    </xf>
    <xf numFmtId="0" fontId="75"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33"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3" fillId="0" borderId="17" applyNumberFormat="0" applyFill="0" applyAlignment="0" applyProtection="0">
      <alignment vertical="center"/>
    </xf>
    <xf numFmtId="0" fontId="69"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187" fontId="100" fillId="0" borderId="0" applyFont="0" applyFill="0" applyBorder="0" applyAlignment="0" applyProtection="0"/>
    <xf numFmtId="186" fontId="100" fillId="0" borderId="0" applyFont="0" applyFill="0" applyBorder="0" applyAlignment="0" applyProtection="0"/>
    <xf numFmtId="183" fontId="100" fillId="0" borderId="0" applyFont="0" applyFill="0" applyBorder="0" applyAlignment="0" applyProtection="0"/>
    <xf numFmtId="189" fontId="100" fillId="0" borderId="0" applyFont="0" applyFill="0" applyBorder="0" applyAlignment="0" applyProtection="0"/>
    <xf numFmtId="176" fontId="100" fillId="0" borderId="0">
      <protection locked="0"/>
    </xf>
    <xf numFmtId="176" fontId="100" fillId="0" borderId="0">
      <protection locked="0"/>
    </xf>
    <xf numFmtId="0" fontId="49" fillId="0" borderId="0"/>
    <xf numFmtId="176" fontId="9"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3" fillId="0" borderId="0">
      <protection locked="0"/>
    </xf>
    <xf numFmtId="176" fontId="100" fillId="0" borderId="0">
      <protection locked="0"/>
    </xf>
    <xf numFmtId="176" fontId="100" fillId="0" borderId="0">
      <protection locked="0"/>
    </xf>
    <xf numFmtId="176" fontId="100" fillId="0" borderId="0">
      <protection locked="0"/>
    </xf>
    <xf numFmtId="176" fontId="100" fillId="0" borderId="0">
      <protection locked="0"/>
    </xf>
    <xf numFmtId="41" fontId="100" fillId="0" borderId="0" applyFont="0" applyFill="0" applyBorder="0" applyAlignment="0" applyProtection="0"/>
    <xf numFmtId="43" fontId="100" fillId="0" borderId="0" applyFont="0" applyFill="0" applyBorder="0" applyAlignment="0" applyProtection="0"/>
    <xf numFmtId="176" fontId="12" fillId="0" borderId="0">
      <protection locked="0"/>
    </xf>
    <xf numFmtId="176" fontId="9" fillId="0" borderId="0">
      <protection locked="0"/>
    </xf>
    <xf numFmtId="176" fontId="12" fillId="0" borderId="0">
      <protection locked="0"/>
    </xf>
    <xf numFmtId="0" fontId="100" fillId="0" borderId="0" applyFont="0" applyFill="0" applyBorder="0" applyAlignment="0" applyProtection="0"/>
    <xf numFmtId="176" fontId="12" fillId="0" borderId="0">
      <protection locked="0"/>
    </xf>
    <xf numFmtId="43" fontId="100" fillId="0" borderId="0" applyFont="0" applyFill="0" applyBorder="0" applyAlignment="0" applyProtection="0">
      <alignment vertical="center"/>
    </xf>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81" fontId="100" fillId="0" borderId="0" applyFont="0" applyFill="0" applyBorder="0" applyAlignment="0" applyProtection="0"/>
    <xf numFmtId="181" fontId="100" fillId="0" borderId="0" applyFont="0" applyFill="0" applyBorder="0" applyAlignment="0" applyProtection="0"/>
    <xf numFmtId="181" fontId="100" fillId="0" borderId="0" applyFont="0" applyFill="0" applyBorder="0" applyAlignment="0" applyProtection="0"/>
    <xf numFmtId="43" fontId="100" fillId="0" borderId="0" applyFont="0" applyFill="0" applyBorder="0" applyAlignment="0" applyProtection="0"/>
    <xf numFmtId="0" fontId="76" fillId="0" borderId="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46"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46" fillId="30" borderId="0" applyNumberFormat="0" applyBorder="0" applyAlignment="0" applyProtection="0">
      <alignment vertical="center"/>
    </xf>
    <xf numFmtId="0" fontId="3" fillId="23"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46" fillId="31"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46" fillId="18" borderId="0" applyNumberFormat="0" applyBorder="0" applyAlignment="0" applyProtection="0">
      <alignment vertical="center"/>
    </xf>
    <xf numFmtId="0" fontId="3" fillId="21"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46" fillId="17" borderId="0" applyNumberFormat="0" applyBorder="0" applyAlignment="0" applyProtection="0">
      <alignment vertical="center"/>
    </xf>
    <xf numFmtId="0" fontId="3" fillId="31"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46" fillId="29" borderId="0" applyNumberFormat="0" applyBorder="0" applyAlignment="0" applyProtection="0">
      <alignment vertical="center"/>
    </xf>
    <xf numFmtId="0" fontId="41"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78" fillId="14" borderId="0" applyNumberFormat="0" applyBorder="0" applyAlignment="0" applyProtection="0">
      <alignment vertical="center"/>
    </xf>
    <xf numFmtId="0" fontId="29" fillId="4" borderId="18" applyNumberFormat="0" applyAlignment="0" applyProtection="0">
      <alignment vertical="center"/>
    </xf>
    <xf numFmtId="0" fontId="54"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11" borderId="18" applyNumberFormat="0" applyAlignment="0" applyProtection="0">
      <alignment vertical="center"/>
    </xf>
    <xf numFmtId="0" fontId="29" fillId="4" borderId="18" applyNumberFormat="0" applyAlignment="0" applyProtection="0">
      <alignment vertical="center"/>
    </xf>
    <xf numFmtId="0" fontId="29" fillId="4" borderId="18" applyNumberFormat="0" applyAlignment="0" applyProtection="0">
      <alignment vertical="center"/>
    </xf>
    <xf numFmtId="0" fontId="29" fillId="4" borderId="18" applyNumberFormat="0" applyAlignment="0" applyProtection="0">
      <alignment vertical="center"/>
    </xf>
    <xf numFmtId="0" fontId="54" fillId="11" borderId="18" applyNumberFormat="0" applyAlignment="0" applyProtection="0">
      <alignment vertical="center"/>
    </xf>
    <xf numFmtId="0" fontId="54" fillId="11" borderId="18" applyNumberFormat="0" applyAlignment="0" applyProtection="0">
      <alignment vertical="center"/>
    </xf>
    <xf numFmtId="0" fontId="54" fillId="11" borderId="18" applyNumberFormat="0" applyAlignment="0" applyProtection="0">
      <alignment vertical="center"/>
    </xf>
    <xf numFmtId="0" fontId="54" fillId="11" borderId="18" applyNumberFormat="0" applyAlignment="0" applyProtection="0">
      <alignment vertical="center"/>
    </xf>
    <xf numFmtId="0" fontId="54" fillId="11" borderId="18" applyNumberFormat="0" applyAlignment="0" applyProtection="0">
      <alignment vertical="center"/>
    </xf>
    <xf numFmtId="0" fontId="17" fillId="7" borderId="15" applyNumberFormat="0" applyAlignment="0" applyProtection="0">
      <alignment vertical="center"/>
    </xf>
    <xf numFmtId="0" fontId="42"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17"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1" fontId="53" fillId="0" borderId="3">
      <alignment vertical="center"/>
      <protection locked="0"/>
    </xf>
    <xf numFmtId="1" fontId="53" fillId="0" borderId="3">
      <alignment vertical="center"/>
      <protection locked="0"/>
    </xf>
    <xf numFmtId="1" fontId="53" fillId="0" borderId="3">
      <alignment vertical="center"/>
      <protection locked="0"/>
    </xf>
    <xf numFmtId="1" fontId="53" fillId="0" borderId="3">
      <alignment vertical="center"/>
      <protection locked="0"/>
    </xf>
    <xf numFmtId="1" fontId="53" fillId="0" borderId="3">
      <alignment vertical="center"/>
      <protection locked="0"/>
    </xf>
    <xf numFmtId="0" fontId="51" fillId="0" borderId="0"/>
    <xf numFmtId="0" fontId="51" fillId="0" borderId="0"/>
    <xf numFmtId="188" fontId="53" fillId="0" borderId="3">
      <alignment vertical="center"/>
      <protection locked="0"/>
    </xf>
    <xf numFmtId="188" fontId="53" fillId="0" borderId="3">
      <alignment vertical="center"/>
      <protection locked="0"/>
    </xf>
    <xf numFmtId="188" fontId="53" fillId="0" borderId="3">
      <alignment vertical="center"/>
      <protection locked="0"/>
    </xf>
    <xf numFmtId="188" fontId="53" fillId="0" borderId="3">
      <alignment vertical="center"/>
      <protection locked="0"/>
    </xf>
    <xf numFmtId="188" fontId="53" fillId="0" borderId="3">
      <alignment vertical="center"/>
      <protection locked="0"/>
    </xf>
    <xf numFmtId="0" fontId="20" fillId="0" borderId="0"/>
    <xf numFmtId="0" fontId="20" fillId="0" borderId="0"/>
    <xf numFmtId="0" fontId="45" fillId="0" borderId="0"/>
    <xf numFmtId="0" fontId="21" fillId="0" borderId="0"/>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0" fontId="100" fillId="5" borderId="19" applyNumberFormat="0" applyFont="0" applyAlignment="0" applyProtection="0">
      <alignment vertical="center"/>
    </xf>
    <xf numFmtId="38" fontId="100" fillId="0" borderId="0" applyFont="0" applyFill="0" applyBorder="0" applyAlignment="0" applyProtection="0"/>
    <xf numFmtId="40" fontId="100" fillId="0" borderId="0" applyFont="0" applyFill="0" applyBorder="0" applyAlignment="0" applyProtection="0"/>
    <xf numFmtId="0" fontId="100" fillId="0" borderId="0" applyFont="0" applyFill="0" applyBorder="0" applyAlignment="0" applyProtection="0"/>
    <xf numFmtId="0" fontId="100" fillId="0" borderId="0" applyFont="0" applyFill="0" applyBorder="0" applyAlignment="0" applyProtection="0"/>
    <xf numFmtId="0" fontId="79" fillId="0" borderId="0"/>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0" fontId="30" fillId="3" borderId="0" applyNumberFormat="0" applyBorder="0" applyAlignment="0" applyProtection="0">
      <alignment vertical="center"/>
    </xf>
    <xf numFmtId="0" fontId="30" fillId="6"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2"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5" borderId="0" applyNumberFormat="0" applyBorder="0" applyAlignment="0" applyProtection="0">
      <alignment vertical="center"/>
    </xf>
    <xf numFmtId="0" fontId="46" fillId="16"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6" fillId="18"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41" fontId="111" fillId="0" borderId="0" applyFont="0" applyFill="0" applyBorder="0" applyAlignment="0" applyProtection="0"/>
    <xf numFmtId="41" fontId="111" fillId="0" borderId="0" applyFont="0" applyFill="0" applyBorder="0" applyAlignment="0" applyProtection="0"/>
    <xf numFmtId="41" fontId="111" fillId="0" borderId="0" applyFont="0" applyFill="0" applyBorder="0" applyAlignment="0" applyProtection="0"/>
    <xf numFmtId="177" fontId="111" fillId="0" borderId="0" applyFont="0" applyFill="0" applyBorder="0" applyAlignment="0" applyProtection="0"/>
    <xf numFmtId="177" fontId="111" fillId="0" borderId="0" applyFont="0" applyFill="0" applyBorder="0" applyAlignment="0" applyProtection="0"/>
    <xf numFmtId="177" fontId="111" fillId="0" borderId="0" applyFont="0" applyFill="0" applyBorder="0" applyAlignment="0" applyProtection="0"/>
    <xf numFmtId="10" fontId="111" fillId="0" borderId="0" applyFont="0" applyFill="0" applyBorder="0" applyAlignment="0" applyProtection="0"/>
    <xf numFmtId="10" fontId="111" fillId="0" borderId="0" applyFont="0" applyFill="0" applyBorder="0" applyAlignment="0" applyProtection="0"/>
    <xf numFmtId="10" fontId="111" fillId="0" borderId="0" applyFont="0" applyFill="0" applyBorder="0" applyAlignment="0" applyProtection="0"/>
    <xf numFmtId="9" fontId="111" fillId="0" borderId="0" applyFont="0" applyFill="0" applyBorder="0" applyAlignment="0" applyProtection="0">
      <alignment vertical="center"/>
    </xf>
    <xf numFmtId="9" fontId="111" fillId="0" borderId="0" applyFont="0" applyFill="0" applyBorder="0" applyAlignment="0" applyProtection="0">
      <alignment vertical="center"/>
    </xf>
    <xf numFmtId="9" fontId="111" fillId="0" borderId="0" applyFont="0" applyFill="0" applyBorder="0" applyAlignment="0" applyProtection="0">
      <alignment vertical="center"/>
    </xf>
    <xf numFmtId="9" fontId="111" fillId="0" borderId="0" applyFont="0" applyFill="0" applyBorder="0" applyAlignment="0" applyProtection="0">
      <alignment vertical="center"/>
    </xf>
    <xf numFmtId="9" fontId="111" fillId="0" borderId="0" applyFont="0" applyFill="0" applyBorder="0" applyAlignment="0" applyProtection="0">
      <alignment vertical="center"/>
    </xf>
    <xf numFmtId="9" fontId="111" fillId="0" borderId="0" applyFont="0" applyFill="0" applyBorder="0" applyAlignment="0" applyProtection="0">
      <alignment vertical="center"/>
    </xf>
    <xf numFmtId="9" fontId="111" fillId="0" borderId="0" applyFont="0" applyFill="0" applyBorder="0" applyAlignment="0" applyProtection="0"/>
    <xf numFmtId="9" fontId="111" fillId="0" borderId="0" applyFont="0" applyFill="0" applyBorder="0" applyAlignment="0" applyProtection="0">
      <alignment vertical="center"/>
    </xf>
    <xf numFmtId="9" fontId="111" fillId="0" borderId="0" applyFont="0" applyFill="0" applyBorder="0" applyAlignment="0" applyProtection="0">
      <alignment vertical="center"/>
    </xf>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alignment vertical="center"/>
    </xf>
    <xf numFmtId="0" fontId="68" fillId="0" borderId="6"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68" fillId="0" borderId="6" applyNumberFormat="0" applyFill="0" applyAlignment="0" applyProtection="0">
      <alignment vertical="center"/>
    </xf>
    <xf numFmtId="0" fontId="68" fillId="0" borderId="6" applyNumberFormat="0" applyFill="0" applyAlignment="0" applyProtection="0">
      <alignment vertical="center"/>
    </xf>
    <xf numFmtId="0" fontId="68" fillId="0" borderId="6" applyNumberFormat="0" applyFill="0" applyAlignment="0" applyProtection="0">
      <alignment vertical="center"/>
    </xf>
    <xf numFmtId="0" fontId="68" fillId="0" borderId="6" applyNumberFormat="0" applyFill="0" applyAlignment="0" applyProtection="0">
      <alignment vertical="center"/>
    </xf>
    <xf numFmtId="0" fontId="68" fillId="0" borderId="6" applyNumberFormat="0" applyFill="0" applyAlignment="0" applyProtection="0">
      <alignment vertical="center"/>
    </xf>
    <xf numFmtId="0" fontId="73" fillId="0" borderId="8" applyNumberFormat="0" applyFill="0" applyAlignment="0" applyProtection="0">
      <alignment vertical="center"/>
    </xf>
    <xf numFmtId="0" fontId="110" fillId="0" borderId="8" applyNumberFormat="0" applyFill="0" applyAlignment="0" applyProtection="0">
      <alignment vertical="center"/>
    </xf>
    <xf numFmtId="0" fontId="110" fillId="0" borderId="8" applyNumberFormat="0" applyFill="0" applyAlignment="0" applyProtection="0">
      <alignment vertical="center"/>
    </xf>
    <xf numFmtId="0" fontId="110" fillId="0" borderId="8" applyNumberFormat="0" applyFill="0" applyAlignment="0" applyProtection="0">
      <alignment vertical="center"/>
    </xf>
    <xf numFmtId="0" fontId="73" fillId="0" borderId="8" applyNumberFormat="0" applyFill="0" applyAlignment="0" applyProtection="0">
      <alignment vertical="center"/>
    </xf>
    <xf numFmtId="0" fontId="73" fillId="0" borderId="8" applyNumberFormat="0" applyFill="0" applyAlignment="0" applyProtection="0">
      <alignment vertical="center"/>
    </xf>
    <xf numFmtId="0" fontId="73" fillId="0" borderId="8" applyNumberFormat="0" applyFill="0" applyAlignment="0" applyProtection="0">
      <alignment vertical="center"/>
    </xf>
    <xf numFmtId="0" fontId="73" fillId="0" borderId="8" applyNumberFormat="0" applyFill="0" applyAlignment="0" applyProtection="0">
      <alignment vertical="center"/>
    </xf>
    <xf numFmtId="0" fontId="73" fillId="0" borderId="8" applyNumberFormat="0" applyFill="0" applyAlignment="0" applyProtection="0">
      <alignment vertical="center"/>
    </xf>
    <xf numFmtId="0" fontId="36" fillId="0" borderId="10" applyNumberFormat="0" applyFill="0" applyAlignment="0" applyProtection="0">
      <alignment vertical="center"/>
    </xf>
    <xf numFmtId="0" fontId="106" fillId="0" borderId="11" applyNumberFormat="0" applyFill="0" applyAlignment="0" applyProtection="0">
      <alignment vertical="center"/>
    </xf>
    <xf numFmtId="0" fontId="106" fillId="0" borderId="11" applyNumberFormat="0" applyFill="0" applyAlignment="0" applyProtection="0">
      <alignment vertical="center"/>
    </xf>
    <xf numFmtId="0" fontId="106" fillId="0" borderId="11" applyNumberFormat="0" applyFill="0" applyAlignment="0" applyProtection="0">
      <alignment vertical="center"/>
    </xf>
    <xf numFmtId="0" fontId="36" fillId="0" borderId="10" applyNumberFormat="0" applyFill="0" applyAlignment="0" applyProtection="0">
      <alignment vertical="center"/>
    </xf>
    <xf numFmtId="0" fontId="36" fillId="0" borderId="10" applyNumberFormat="0" applyFill="0" applyAlignment="0" applyProtection="0">
      <alignment vertical="center"/>
    </xf>
    <xf numFmtId="0" fontId="36" fillId="0" borderId="10" applyNumberFormat="0" applyFill="0" applyAlignment="0" applyProtection="0">
      <alignment vertical="center"/>
    </xf>
    <xf numFmtId="0" fontId="36" fillId="0" borderId="10" applyNumberFormat="0" applyFill="0" applyAlignment="0" applyProtection="0">
      <alignment vertical="center"/>
    </xf>
    <xf numFmtId="0" fontId="36" fillId="0" borderId="10" applyNumberFormat="0" applyFill="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2" fillId="0" borderId="3">
      <alignment horizontal="distributed" vertical="center" wrapText="1"/>
    </xf>
    <xf numFmtId="0" fontId="102" fillId="0" borderId="3">
      <alignment horizontal="distributed" vertical="center" wrapText="1"/>
    </xf>
    <xf numFmtId="0" fontId="102" fillId="0" borderId="3">
      <alignment horizontal="distributed" vertical="center" wrapText="1"/>
    </xf>
    <xf numFmtId="0" fontId="102" fillId="0" borderId="3">
      <alignment horizontal="distributed" vertical="center" wrapText="1"/>
    </xf>
    <xf numFmtId="0" fontId="102" fillId="0" borderId="3">
      <alignment horizontal="distributed" vertical="center" wrapText="1"/>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101" fillId="0" borderId="0"/>
    <xf numFmtId="0" fontId="111" fillId="0" borderId="0">
      <alignment vertical="center"/>
    </xf>
    <xf numFmtId="0" fontId="101" fillId="0" borderId="0"/>
    <xf numFmtId="0" fontId="101" fillId="0" borderId="0"/>
    <xf numFmtId="0" fontId="111" fillId="0" borderId="0">
      <alignment vertical="center"/>
    </xf>
    <xf numFmtId="0" fontId="111" fillId="0" borderId="0">
      <alignment vertical="center"/>
    </xf>
    <xf numFmtId="0" fontId="101" fillId="0" borderId="0"/>
    <xf numFmtId="0" fontId="101" fillId="0" borderId="0"/>
    <xf numFmtId="0" fontId="111" fillId="0" borderId="0">
      <alignment vertical="center"/>
    </xf>
    <xf numFmtId="0" fontId="101"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01" fillId="0" borderId="0"/>
    <xf numFmtId="0" fontId="101" fillId="0" borderId="0"/>
    <xf numFmtId="0" fontId="101" fillId="0" borderId="0"/>
    <xf numFmtId="0" fontId="111" fillId="0" borderId="0">
      <alignment vertical="center"/>
    </xf>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alignment vertical="center"/>
    </xf>
    <xf numFmtId="0" fontId="111" fillId="0" borderId="0"/>
    <xf numFmtId="0" fontId="111" fillId="0" borderId="0"/>
    <xf numFmtId="0" fontId="111" fillId="0" borderId="0"/>
    <xf numFmtId="0" fontId="111" fillId="0" borderId="0"/>
    <xf numFmtId="0" fontId="107" fillId="0" borderId="0"/>
    <xf numFmtId="0" fontId="107" fillId="0" borderId="0"/>
    <xf numFmtId="0" fontId="101"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xf numFmtId="0" fontId="111" fillId="0" borderId="0"/>
    <xf numFmtId="0" fontId="111" fillId="0" borderId="0"/>
    <xf numFmtId="0" fontId="111" fillId="0" borderId="0"/>
    <xf numFmtId="0" fontId="101" fillId="0" borderId="0"/>
    <xf numFmtId="0" fontId="101" fillId="0" borderId="0"/>
    <xf numFmtId="0" fontId="111" fillId="0" borderId="0">
      <alignment vertical="center"/>
    </xf>
    <xf numFmtId="0" fontId="111"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alignment vertical="center"/>
    </xf>
    <xf numFmtId="0" fontId="111" fillId="0" borderId="0">
      <alignment vertical="center"/>
    </xf>
    <xf numFmtId="0" fontId="102" fillId="0" borderId="0"/>
    <xf numFmtId="0" fontId="102"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alignment vertical="center"/>
    </xf>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alignment vertical="center"/>
    </xf>
    <xf numFmtId="0" fontId="111" fillId="0" borderId="0">
      <alignment vertical="center"/>
    </xf>
    <xf numFmtId="0" fontId="111" fillId="0" borderId="0"/>
    <xf numFmtId="0" fontId="111" fillId="0" borderId="0"/>
    <xf numFmtId="0" fontId="111" fillId="0" borderId="0">
      <alignment vertical="center"/>
    </xf>
    <xf numFmtId="0" fontId="111" fillId="0" borderId="0">
      <alignment vertical="center"/>
    </xf>
    <xf numFmtId="0" fontId="111"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xf numFmtId="0" fontId="111" fillId="0" borderId="0"/>
    <xf numFmtId="0" fontId="111" fillId="0" borderId="0"/>
    <xf numFmtId="0" fontId="111" fillId="0" borderId="0"/>
    <xf numFmtId="0" fontId="111" fillId="0" borderId="0">
      <alignment vertical="center"/>
    </xf>
    <xf numFmtId="0" fontId="111" fillId="0" borderId="0"/>
    <xf numFmtId="0" fontId="111" fillId="0" borderId="0"/>
    <xf numFmtId="0" fontId="111" fillId="0" borderId="0"/>
    <xf numFmtId="0" fontId="111" fillId="0" borderId="0"/>
    <xf numFmtId="0" fontId="111" fillId="0" borderId="0">
      <alignment vertical="center"/>
    </xf>
    <xf numFmtId="0" fontId="111" fillId="0" borderId="0"/>
    <xf numFmtId="0" fontId="111" fillId="0" borderId="0"/>
    <xf numFmtId="0" fontId="111" fillId="0" borderId="0"/>
    <xf numFmtId="0" fontId="107"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xf numFmtId="0" fontId="111" fillId="0" borderId="0"/>
    <xf numFmtId="0" fontId="111" fillId="0" borderId="0"/>
    <xf numFmtId="0" fontId="111" fillId="0" borderId="0"/>
    <xf numFmtId="0" fontId="111"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07" fillId="0" borderId="0">
      <alignment vertical="center"/>
    </xf>
    <xf numFmtId="0" fontId="107" fillId="0" borderId="0">
      <alignment vertical="center"/>
    </xf>
    <xf numFmtId="0" fontId="111" fillId="0" borderId="0"/>
    <xf numFmtId="0" fontId="111" fillId="0" borderId="0"/>
    <xf numFmtId="0" fontId="111" fillId="0" borderId="0"/>
    <xf numFmtId="0" fontId="10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179" fontId="111" fillId="0" borderId="0" applyFont="0" applyFill="0" applyBorder="0" applyAlignment="0" applyProtection="0"/>
    <xf numFmtId="179" fontId="111" fillId="0" borderId="0" applyFont="0" applyFill="0" applyBorder="0" applyAlignment="0" applyProtection="0"/>
    <xf numFmtId="179" fontId="111" fillId="0" borderId="0" applyFont="0" applyFill="0" applyBorder="0" applyAlignment="0" applyProtection="0"/>
    <xf numFmtId="0" fontId="32" fillId="11" borderId="15" applyNumberFormat="0" applyAlignment="0" applyProtection="0">
      <alignment vertical="center"/>
    </xf>
    <xf numFmtId="0" fontId="32" fillId="11" borderId="15" applyNumberFormat="0" applyAlignment="0" applyProtection="0">
      <alignment vertical="center"/>
    </xf>
    <xf numFmtId="0" fontId="32" fillId="11" borderId="15" applyNumberFormat="0" applyAlignment="0" applyProtection="0">
      <alignment vertical="center"/>
    </xf>
    <xf numFmtId="0" fontId="32" fillId="11" borderId="15" applyNumberFormat="0" applyAlignment="0" applyProtection="0">
      <alignment vertical="center"/>
    </xf>
    <xf numFmtId="0" fontId="32" fillId="11" borderId="15" applyNumberFormat="0" applyAlignment="0" applyProtection="0">
      <alignment vertical="center"/>
    </xf>
    <xf numFmtId="0" fontId="32" fillId="11" borderId="15"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5" fillId="23" borderId="16" applyNumberFormat="0" applyAlignment="0" applyProtection="0">
      <alignment vertical="center"/>
    </xf>
    <xf numFmtId="0" fontId="7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9"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104"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176" fontId="111" fillId="0" borderId="0">
      <protection locked="0"/>
    </xf>
    <xf numFmtId="43" fontId="111" fillId="0" borderId="0" applyFont="0" applyFill="0" applyBorder="0" applyAlignment="0" applyProtection="0">
      <alignment vertical="center"/>
    </xf>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1" fontId="111" fillId="0" borderId="0" applyFont="0" applyFill="0" applyBorder="0" applyAlignment="0" applyProtection="0"/>
    <xf numFmtId="41" fontId="111" fillId="0" borderId="0" applyFont="0" applyFill="0" applyBorder="0" applyAlignment="0" applyProtection="0"/>
    <xf numFmtId="41" fontId="111" fillId="0" borderId="0" applyFont="0" applyFill="0" applyBorder="0" applyAlignment="0" applyProtection="0"/>
    <xf numFmtId="41" fontId="111" fillId="0" borderId="0" applyFont="0" applyFill="0" applyBorder="0" applyAlignment="0" applyProtection="0"/>
    <xf numFmtId="41" fontId="111" fillId="0" borderId="0" applyFont="0" applyFill="0" applyBorder="0" applyAlignment="0" applyProtection="0"/>
    <xf numFmtId="181" fontId="111" fillId="0" borderId="0" applyFont="0" applyFill="0" applyBorder="0" applyAlignment="0" applyProtection="0"/>
    <xf numFmtId="181" fontId="111" fillId="0" borderId="0" applyFont="0" applyFill="0" applyBorder="0" applyAlignment="0" applyProtection="0"/>
    <xf numFmtId="181" fontId="111" fillId="0" borderId="0" applyFont="0" applyFill="0" applyBorder="0" applyAlignment="0" applyProtection="0"/>
    <xf numFmtId="0" fontId="46" fillId="28"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6" fillId="18" borderId="0" applyNumberFormat="0" applyBorder="0" applyAlignment="0" applyProtection="0">
      <alignment vertical="center"/>
    </xf>
    <xf numFmtId="0" fontId="46" fillId="17" borderId="0" applyNumberFormat="0" applyBorder="0" applyAlignment="0" applyProtection="0">
      <alignment vertical="center"/>
    </xf>
    <xf numFmtId="0" fontId="46" fillId="29" borderId="0" applyNumberFormat="0" applyBorder="0" applyAlignment="0" applyProtection="0">
      <alignment vertical="center"/>
    </xf>
    <xf numFmtId="0" fontId="78" fillId="14" borderId="0" applyNumberFormat="0" applyBorder="0" applyAlignment="0" applyProtection="0">
      <alignment vertical="center"/>
    </xf>
    <xf numFmtId="0" fontId="54" fillId="11" borderId="18" applyNumberFormat="0" applyAlignment="0" applyProtection="0">
      <alignment vertical="center"/>
    </xf>
    <xf numFmtId="0" fontId="54" fillId="11" borderId="18" applyNumberFormat="0" applyAlignment="0" applyProtection="0">
      <alignment vertical="center"/>
    </xf>
    <xf numFmtId="0" fontId="54" fillId="11" borderId="18" applyNumberFormat="0" applyAlignment="0" applyProtection="0">
      <alignment vertical="center"/>
    </xf>
    <xf numFmtId="0" fontId="54" fillId="11" borderId="18" applyNumberFormat="0" applyAlignment="0" applyProtection="0">
      <alignment vertical="center"/>
    </xf>
    <xf numFmtId="0" fontId="54" fillId="11" borderId="18" applyNumberFormat="0" applyAlignment="0" applyProtection="0">
      <alignment vertical="center"/>
    </xf>
    <xf numFmtId="0" fontId="54" fillId="11" borderId="18"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0" fontId="42" fillId="7" borderId="15" applyNumberFormat="0" applyAlignment="0" applyProtection="0">
      <alignment vertical="center"/>
    </xf>
    <xf numFmtId="1" fontId="102" fillId="0" borderId="3">
      <alignment vertical="center"/>
      <protection locked="0"/>
    </xf>
    <xf numFmtId="1" fontId="102" fillId="0" borderId="3">
      <alignment vertical="center"/>
      <protection locked="0"/>
    </xf>
    <xf numFmtId="1" fontId="102" fillId="0" borderId="3">
      <alignment vertical="center"/>
      <protection locked="0"/>
    </xf>
    <xf numFmtId="1" fontId="102" fillId="0" borderId="3">
      <alignment vertical="center"/>
      <protection locked="0"/>
    </xf>
    <xf numFmtId="1" fontId="102" fillId="0" borderId="3">
      <alignment vertical="center"/>
      <protection locked="0"/>
    </xf>
    <xf numFmtId="188" fontId="102" fillId="0" borderId="3">
      <alignment vertical="center"/>
      <protection locked="0"/>
    </xf>
    <xf numFmtId="188" fontId="102" fillId="0" borderId="3">
      <alignment vertical="center"/>
      <protection locked="0"/>
    </xf>
    <xf numFmtId="188" fontId="102" fillId="0" borderId="3">
      <alignment vertical="center"/>
      <protection locked="0"/>
    </xf>
    <xf numFmtId="188" fontId="102" fillId="0" borderId="3">
      <alignment vertical="center"/>
      <protection locked="0"/>
    </xf>
    <xf numFmtId="188" fontId="102" fillId="0" borderId="3">
      <alignment vertical="center"/>
      <protection locked="0"/>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xf numFmtId="0" fontId="111" fillId="5" borderId="19" applyNumberFormat="0" applyFont="0" applyAlignment="0" applyProtection="0">
      <alignment vertical="center"/>
    </xf>
  </cellStyleXfs>
  <cellXfs count="291">
    <xf numFmtId="0" fontId="0" fillId="0" borderId="0" xfId="0">
      <alignment vertical="center"/>
    </xf>
    <xf numFmtId="0" fontId="1" fillId="0" borderId="0" xfId="0" applyFont="1" applyFill="1" applyAlignment="1"/>
    <xf numFmtId="0" fontId="80" fillId="4" borderId="0" xfId="2167" applyNumberFormat="1" applyFont="1" applyFill="1" applyBorder="1" applyAlignment="1" applyProtection="1">
      <alignment vertical="center"/>
    </xf>
    <xf numFmtId="0" fontId="62" fillId="4" borderId="0" xfId="2167" applyNumberFormat="1" applyFont="1" applyFill="1" applyBorder="1" applyAlignment="1" applyProtection="1"/>
    <xf numFmtId="0" fontId="26" fillId="4" borderId="20" xfId="2167" applyNumberFormat="1" applyFont="1" applyFill="1" applyBorder="1" applyAlignment="1" applyProtection="1">
      <alignment vertical="center"/>
    </xf>
    <xf numFmtId="0" fontId="82" fillId="4" borderId="20" xfId="2167" applyNumberFormat="1" applyFont="1" applyFill="1" applyBorder="1" applyAlignment="1" applyProtection="1">
      <alignment vertical="center"/>
    </xf>
    <xf numFmtId="0" fontId="0" fillId="4" borderId="21" xfId="2167" applyNumberFormat="1" applyFont="1" applyFill="1" applyBorder="1" applyAlignment="1" applyProtection="1"/>
    <xf numFmtId="0" fontId="26" fillId="4" borderId="20" xfId="2167" applyNumberFormat="1" applyFont="1" applyFill="1" applyBorder="1" applyAlignment="1" applyProtection="1">
      <alignment horizontal="right" vertical="center"/>
    </xf>
    <xf numFmtId="0" fontId="26" fillId="4" borderId="21" xfId="2167" applyNumberFormat="1" applyFont="1" applyFill="1" applyBorder="1" applyAlignment="1" applyProtection="1">
      <alignment horizontal="left" vertical="center"/>
    </xf>
    <xf numFmtId="0" fontId="0" fillId="0" borderId="0" xfId="0" applyFont="1" applyAlignment="1">
      <alignment horizontal="right" vertical="center"/>
    </xf>
    <xf numFmtId="0" fontId="26" fillId="4" borderId="22" xfId="0" applyNumberFormat="1" applyFont="1" applyFill="1" applyBorder="1" applyAlignment="1" applyProtection="1">
      <alignment horizontal="center" vertical="center"/>
    </xf>
    <xf numFmtId="0" fontId="26" fillId="4" borderId="23" xfId="0" applyNumberFormat="1" applyFont="1" applyFill="1" applyBorder="1" applyAlignment="1" applyProtection="1">
      <alignment horizontal="center" vertical="center" wrapText="1"/>
    </xf>
    <xf numFmtId="0" fontId="26" fillId="4" borderId="3" xfId="0" applyNumberFormat="1" applyFont="1" applyFill="1" applyBorder="1" applyAlignment="1" applyProtection="1">
      <alignment horizontal="center" vertical="center" wrapText="1"/>
    </xf>
    <xf numFmtId="0" fontId="26" fillId="4" borderId="24" xfId="0" applyNumberFormat="1" applyFont="1" applyFill="1" applyBorder="1" applyAlignment="1" applyProtection="1">
      <alignment horizontal="center" vertical="center" wrapText="1"/>
    </xf>
    <xf numFmtId="0" fontId="26" fillId="4" borderId="22" xfId="0" applyNumberFormat="1" applyFont="1" applyFill="1" applyBorder="1" applyAlignment="1" applyProtection="1">
      <alignment horizontal="center" vertical="center" wrapText="1"/>
    </xf>
    <xf numFmtId="0" fontId="26" fillId="4" borderId="22" xfId="0" applyNumberFormat="1" applyFont="1" applyFill="1" applyBorder="1" applyAlignment="1" applyProtection="1">
      <alignment horizontal="left" vertical="center"/>
    </xf>
    <xf numFmtId="190" fontId="26" fillId="4" borderId="22" xfId="0" applyNumberFormat="1" applyFont="1" applyFill="1" applyBorder="1" applyAlignment="1" applyProtection="1">
      <alignment horizontal="right" vertical="center"/>
    </xf>
    <xf numFmtId="190" fontId="26" fillId="0" borderId="22" xfId="0" applyNumberFormat="1" applyFont="1" applyFill="1" applyBorder="1" applyAlignment="1" applyProtection="1">
      <alignment horizontal="right" vertical="center"/>
    </xf>
    <xf numFmtId="190" fontId="26" fillId="0" borderId="22" xfId="2091" applyNumberFormat="1" applyFont="1" applyFill="1" applyBorder="1" applyAlignment="1" applyProtection="1">
      <alignment horizontal="right" vertical="center"/>
    </xf>
    <xf numFmtId="190" fontId="26" fillId="0" borderId="22" xfId="0" applyNumberFormat="1" applyFont="1" applyFill="1" applyBorder="1" applyAlignment="1" applyProtection="1">
      <alignment horizontal="center" vertical="center"/>
    </xf>
    <xf numFmtId="190" fontId="26" fillId="4" borderId="25" xfId="2091" applyNumberFormat="1" applyFont="1" applyFill="1" applyBorder="1" applyAlignment="1" applyProtection="1">
      <alignment vertical="center"/>
    </xf>
    <xf numFmtId="190" fontId="26" fillId="4" borderId="26" xfId="0" applyNumberFormat="1" applyFont="1" applyFill="1" applyBorder="1" applyAlignment="1" applyProtection="1">
      <alignment horizontal="right" vertical="center"/>
    </xf>
    <xf numFmtId="190" fontId="26" fillId="4" borderId="27" xfId="2091" applyNumberFormat="1" applyFont="1" applyFill="1" applyBorder="1" applyAlignment="1" applyProtection="1">
      <alignment vertical="center"/>
    </xf>
    <xf numFmtId="190" fontId="26" fillId="4" borderId="23" xfId="0" applyNumberFormat="1" applyFont="1" applyFill="1" applyBorder="1" applyAlignment="1" applyProtection="1">
      <alignment horizontal="right" vertical="center"/>
    </xf>
    <xf numFmtId="190" fontId="26" fillId="4" borderId="28" xfId="0" applyNumberFormat="1" applyFont="1" applyFill="1" applyBorder="1" applyAlignment="1" applyProtection="1">
      <alignment horizontal="right" vertical="center"/>
    </xf>
    <xf numFmtId="0" fontId="26" fillId="4" borderId="22" xfId="0" applyNumberFormat="1" applyFont="1" applyFill="1" applyBorder="1" applyAlignment="1" applyProtection="1">
      <alignment vertical="center"/>
    </xf>
    <xf numFmtId="190" fontId="26" fillId="4" borderId="22" xfId="0" applyNumberFormat="1" applyFont="1" applyFill="1" applyBorder="1" applyAlignment="1" applyProtection="1">
      <alignment horizontal="center" vertical="center"/>
    </xf>
    <xf numFmtId="190" fontId="26" fillId="4" borderId="29" xfId="0" applyNumberFormat="1" applyFont="1" applyFill="1" applyBorder="1" applyAlignment="1" applyProtection="1">
      <alignment horizontal="center" vertical="center"/>
    </xf>
    <xf numFmtId="0" fontId="26" fillId="4" borderId="30" xfId="0" applyNumberFormat="1" applyFont="1" applyFill="1" applyBorder="1" applyAlignment="1" applyProtection="1">
      <alignment vertical="center"/>
    </xf>
    <xf numFmtId="0" fontId="26" fillId="4" borderId="30" xfId="0" applyNumberFormat="1" applyFont="1" applyFill="1" applyBorder="1" applyAlignment="1" applyProtection="1">
      <alignment horizontal="left" vertical="center"/>
    </xf>
    <xf numFmtId="0" fontId="0" fillId="0" borderId="3" xfId="2167" applyNumberFormat="1" applyFont="1" applyFill="1" applyBorder="1" applyAlignment="1" applyProtection="1">
      <alignment horizontal="center" vertical="center"/>
    </xf>
    <xf numFmtId="190" fontId="26" fillId="0" borderId="3" xfId="2167" applyNumberFormat="1" applyFont="1" applyFill="1" applyBorder="1" applyAlignment="1" applyProtection="1">
      <alignment vertical="center"/>
    </xf>
    <xf numFmtId="0" fontId="0" fillId="4" borderId="21" xfId="2167" applyNumberFormat="1" applyFont="1" applyFill="1" applyBorder="1" applyAlignment="1" applyProtection="1">
      <alignment vertical="center"/>
    </xf>
    <xf numFmtId="0" fontId="0" fillId="4" borderId="20" xfId="2167" applyNumberFormat="1" applyFont="1" applyFill="1" applyBorder="1" applyAlignment="1" applyProtection="1">
      <alignment vertical="center"/>
    </xf>
    <xf numFmtId="0" fontId="26" fillId="4" borderId="21" xfId="2167" applyNumberFormat="1" applyFont="1" applyFill="1" applyBorder="1" applyAlignment="1" applyProtection="1">
      <alignment horizontal="right" vertical="center"/>
    </xf>
    <xf numFmtId="190" fontId="26" fillId="0" borderId="27" xfId="0" applyNumberFormat="1" applyFont="1" applyFill="1" applyBorder="1" applyAlignment="1" applyProtection="1">
      <alignment horizontal="right" vertical="center"/>
    </xf>
    <xf numFmtId="190" fontId="26" fillId="4" borderId="25" xfId="2091" applyNumberFormat="1" applyFont="1" applyFill="1" applyBorder="1" applyAlignment="1" applyProtection="1">
      <alignment horizontal="right" vertical="center"/>
    </xf>
    <xf numFmtId="190" fontId="26" fillId="4" borderId="22" xfId="2091" applyNumberFormat="1" applyFont="1" applyFill="1" applyBorder="1" applyAlignment="1" applyProtection="1">
      <alignment horizontal="right" vertical="center"/>
    </xf>
    <xf numFmtId="190" fontId="26" fillId="4" borderId="22" xfId="0" applyNumberFormat="1" applyFont="1" applyFill="1" applyBorder="1" applyAlignment="1" applyProtection="1">
      <alignment horizontal="right" vertical="center" wrapText="1"/>
    </xf>
    <xf numFmtId="0" fontId="26" fillId="4" borderId="22" xfId="2167" applyNumberFormat="1" applyFont="1" applyFill="1" applyBorder="1" applyAlignment="1" applyProtection="1">
      <alignment vertical="center"/>
    </xf>
    <xf numFmtId="190" fontId="26" fillId="0" borderId="22" xfId="2167" applyNumberFormat="1" applyFont="1" applyFill="1" applyBorder="1" applyAlignment="1" applyProtection="1">
      <alignment horizontal="right" vertical="center"/>
    </xf>
    <xf numFmtId="190" fontId="26" fillId="4" borderId="22" xfId="2167" applyNumberFormat="1" applyFont="1" applyFill="1" applyBorder="1" applyAlignment="1" applyProtection="1">
      <alignment horizontal="right" vertical="center"/>
    </xf>
    <xf numFmtId="0" fontId="47" fillId="4" borderId="22" xfId="2167" applyNumberFormat="1" applyFont="1" applyFill="1" applyBorder="1" applyAlignment="1" applyProtection="1">
      <alignment horizontal="center" vertical="center"/>
    </xf>
    <xf numFmtId="190" fontId="0" fillId="0" borderId="0" xfId="0" applyNumberFormat="1">
      <alignment vertical="center"/>
    </xf>
    <xf numFmtId="0" fontId="84" fillId="0" borderId="0" xfId="2165" applyFont="1" applyAlignment="1">
      <alignment vertical="center"/>
    </xf>
    <xf numFmtId="0" fontId="100" fillId="0" borderId="0" xfId="2165"/>
    <xf numFmtId="0" fontId="26" fillId="0" borderId="0" xfId="2165" applyFont="1" applyAlignment="1">
      <alignment horizontal="left" vertical="center"/>
    </xf>
    <xf numFmtId="0" fontId="26" fillId="0" borderId="0" xfId="2165" applyFont="1" applyAlignment="1">
      <alignment horizontal="right" vertical="center"/>
    </xf>
    <xf numFmtId="0" fontId="47" fillId="0" borderId="3" xfId="2165" applyFont="1" applyBorder="1" applyAlignment="1">
      <alignment horizontal="center" vertical="center" wrapText="1"/>
    </xf>
    <xf numFmtId="0" fontId="47" fillId="0" borderId="31" xfId="2165" applyFont="1" applyBorder="1" applyAlignment="1">
      <alignment horizontal="center" vertical="center"/>
    </xf>
    <xf numFmtId="0" fontId="26" fillId="0" borderId="3" xfId="2165" applyFont="1" applyBorder="1" applyAlignment="1">
      <alignment horizontal="left" vertical="center" wrapText="1"/>
    </xf>
    <xf numFmtId="3" fontId="26" fillId="0" borderId="3" xfId="2165" applyNumberFormat="1" applyFont="1" applyBorder="1" applyAlignment="1">
      <alignment horizontal="right" vertical="center"/>
    </xf>
    <xf numFmtId="0" fontId="47" fillId="0" borderId="3" xfId="2165" applyFont="1" applyBorder="1" applyAlignment="1">
      <alignment horizontal="center" vertical="center"/>
    </xf>
    <xf numFmtId="3" fontId="47" fillId="0" borderId="3" xfId="2165" applyNumberFormat="1" applyFont="1" applyBorder="1" applyAlignment="1">
      <alignment horizontal="right" vertical="center"/>
    </xf>
    <xf numFmtId="0" fontId="0" fillId="0" borderId="0" xfId="0" applyAlignment="1">
      <alignment vertical="center" wrapText="1"/>
    </xf>
    <xf numFmtId="0" fontId="85" fillId="0" borderId="0" xfId="0" applyFont="1">
      <alignment vertical="center"/>
    </xf>
    <xf numFmtId="0" fontId="0" fillId="0" borderId="0" xfId="0" applyFont="1">
      <alignment vertical="center"/>
    </xf>
    <xf numFmtId="0" fontId="85" fillId="0" borderId="3" xfId="0" applyFont="1" applyBorder="1" applyAlignment="1">
      <alignment horizontal="center" vertical="center" wrapText="1"/>
    </xf>
    <xf numFmtId="0" fontId="0" fillId="0" borderId="3" xfId="0" applyFont="1" applyBorder="1">
      <alignment vertical="center"/>
    </xf>
    <xf numFmtId="0" fontId="85" fillId="0" borderId="3" xfId="2048" applyFont="1" applyFill="1" applyBorder="1" applyAlignment="1">
      <alignment horizontal="center" vertical="center"/>
    </xf>
    <xf numFmtId="0" fontId="0" fillId="0" borderId="3" xfId="0" applyFont="1" applyFill="1" applyBorder="1" applyAlignment="1">
      <alignment vertical="center"/>
    </xf>
    <xf numFmtId="0" fontId="84" fillId="0" borderId="0" xfId="0" applyFont="1">
      <alignment vertical="center"/>
    </xf>
    <xf numFmtId="0" fontId="100" fillId="0" borderId="3" xfId="2326" applyFill="1" applyBorder="1"/>
    <xf numFmtId="0" fontId="85" fillId="0" borderId="3" xfId="2325" applyFont="1" applyBorder="1" applyAlignment="1">
      <alignment horizontal="center" vertical="center"/>
    </xf>
    <xf numFmtId="0" fontId="0" fillId="0" borderId="0" xfId="0" applyAlignment="1">
      <alignment horizontal="right" vertical="center"/>
    </xf>
    <xf numFmtId="0" fontId="0" fillId="0" borderId="3" xfId="0" applyBorder="1">
      <alignment vertical="center"/>
    </xf>
    <xf numFmtId="0" fontId="0" fillId="0" borderId="3" xfId="0" applyBorder="1" applyAlignment="1">
      <alignment horizontal="center" vertical="center"/>
    </xf>
    <xf numFmtId="0" fontId="47" fillId="0" borderId="3" xfId="2328" applyFont="1" applyFill="1" applyBorder="1" applyAlignment="1">
      <alignment horizontal="center" vertical="center"/>
    </xf>
    <xf numFmtId="0" fontId="0" fillId="0" borderId="3" xfId="2325" applyFont="1" applyBorder="1">
      <alignment vertical="center"/>
    </xf>
    <xf numFmtId="0" fontId="0" fillId="0" borderId="3" xfId="2326" applyFont="1" applyFill="1" applyBorder="1" applyAlignment="1">
      <alignment horizontal="left" vertical="center" wrapText="1"/>
    </xf>
    <xf numFmtId="0" fontId="84" fillId="0" borderId="0" xfId="2261" applyFont="1" applyAlignment="1">
      <alignment vertical="center"/>
    </xf>
    <xf numFmtId="0" fontId="100" fillId="0" borderId="0" xfId="2261"/>
    <xf numFmtId="0" fontId="47" fillId="0" borderId="0" xfId="2261" applyFont="1" applyAlignment="1">
      <alignment horizontal="left" vertical="center"/>
    </xf>
    <xf numFmtId="0" fontId="26" fillId="0" borderId="0" xfId="2261" applyFont="1" applyAlignment="1">
      <alignment horizontal="right" vertical="center"/>
    </xf>
    <xf numFmtId="0" fontId="47" fillId="0" borderId="3" xfId="2261" applyFont="1" applyBorder="1" applyAlignment="1">
      <alignment horizontal="center" vertical="center" wrapText="1"/>
    </xf>
    <xf numFmtId="0" fontId="26" fillId="0" borderId="3" xfId="2261" applyFont="1" applyBorder="1" applyAlignment="1">
      <alignment horizontal="left" vertical="center" wrapText="1"/>
    </xf>
    <xf numFmtId="3" fontId="26" fillId="0" borderId="3" xfId="2261" applyNumberFormat="1" applyFont="1" applyBorder="1" applyAlignment="1">
      <alignment horizontal="right" vertical="center"/>
    </xf>
    <xf numFmtId="0" fontId="0" fillId="0" borderId="0" xfId="0" applyFill="1">
      <alignment vertical="center"/>
    </xf>
    <xf numFmtId="0" fontId="0" fillId="0" borderId="0" xfId="0" applyFill="1" applyAlignment="1">
      <alignment horizontal="right" vertical="center"/>
    </xf>
    <xf numFmtId="0" fontId="84" fillId="0" borderId="0" xfId="2156" applyFont="1" applyFill="1"/>
    <xf numFmtId="0" fontId="100" fillId="0" borderId="0" xfId="2156" applyFill="1" applyAlignment="1">
      <alignment horizontal="right"/>
    </xf>
    <xf numFmtId="0" fontId="100" fillId="0" borderId="0" xfId="2156" applyFill="1"/>
    <xf numFmtId="0" fontId="0" fillId="0" borderId="0" xfId="2156" applyFont="1" applyFill="1" applyAlignment="1">
      <alignment horizontal="right" vertical="center"/>
    </xf>
    <xf numFmtId="0" fontId="0" fillId="0" borderId="0" xfId="2156" applyFont="1" applyFill="1" applyAlignment="1">
      <alignment horizontal="center" vertical="center"/>
    </xf>
    <xf numFmtId="0" fontId="85" fillId="0" borderId="3" xfId="0" applyFont="1" applyFill="1" applyBorder="1" applyAlignment="1">
      <alignment horizontal="center" vertical="center"/>
    </xf>
    <xf numFmtId="191" fontId="85" fillId="0" borderId="3" xfId="0" applyNumberFormat="1" applyFont="1" applyFill="1" applyBorder="1" applyAlignment="1">
      <alignment horizontal="center" vertical="center" wrapText="1"/>
    </xf>
    <xf numFmtId="191" fontId="85" fillId="0" borderId="3" xfId="0" applyNumberFormat="1" applyFont="1" applyFill="1" applyBorder="1" applyAlignment="1">
      <alignment horizontal="center" vertical="center"/>
    </xf>
    <xf numFmtId="0" fontId="85" fillId="0" borderId="3" xfId="0" applyFont="1" applyFill="1" applyBorder="1" applyAlignment="1">
      <alignment horizontal="center" vertical="center" wrapText="1"/>
    </xf>
    <xf numFmtId="3" fontId="53" fillId="0" borderId="3" xfId="0" applyNumberFormat="1" applyFont="1" applyFill="1" applyBorder="1" applyAlignment="1" applyProtection="1">
      <alignment vertical="center"/>
    </xf>
    <xf numFmtId="190" fontId="1" fillId="0" borderId="3" xfId="0" applyNumberFormat="1" applyFont="1" applyFill="1" applyBorder="1" applyAlignment="1">
      <alignment vertical="center"/>
    </xf>
    <xf numFmtId="192" fontId="1" fillId="0" borderId="3" xfId="0" applyNumberFormat="1" applyFont="1" applyFill="1" applyBorder="1" applyAlignment="1">
      <alignment vertical="center"/>
    </xf>
    <xf numFmtId="3" fontId="53" fillId="0" borderId="3" xfId="0" applyNumberFormat="1" applyFont="1" applyFill="1" applyBorder="1" applyAlignment="1" applyProtection="1">
      <alignment horizontal="left" vertical="center"/>
    </xf>
    <xf numFmtId="190" fontId="53" fillId="0" borderId="3" xfId="0" applyNumberFormat="1" applyFont="1" applyFill="1" applyBorder="1" applyAlignment="1">
      <alignment vertical="center"/>
    </xf>
    <xf numFmtId="0" fontId="53" fillId="0" borderId="3" xfId="0" applyFont="1" applyFill="1" applyBorder="1" applyAlignment="1">
      <alignment horizontal="left" vertical="center"/>
    </xf>
    <xf numFmtId="0" fontId="1" fillId="0" borderId="3" xfId="0" applyFont="1" applyFill="1" applyBorder="1" applyAlignment="1">
      <alignment horizontal="left" vertical="center"/>
    </xf>
    <xf numFmtId="190" fontId="0" fillId="0" borderId="3" xfId="0" applyNumberFormat="1" applyFont="1" applyFill="1" applyBorder="1" applyAlignment="1">
      <alignment vertical="center"/>
    </xf>
    <xf numFmtId="0" fontId="86" fillId="0" borderId="3" xfId="0" applyFont="1" applyFill="1" applyBorder="1" applyAlignment="1">
      <alignment horizontal="center" vertical="center"/>
    </xf>
    <xf numFmtId="0" fontId="86" fillId="0" borderId="3" xfId="0" applyFont="1" applyFill="1" applyBorder="1" applyAlignment="1">
      <alignment vertical="center"/>
    </xf>
    <xf numFmtId="0" fontId="53" fillId="0" borderId="3" xfId="0" applyFont="1" applyFill="1" applyBorder="1" applyAlignment="1">
      <alignment vertical="center"/>
    </xf>
    <xf numFmtId="1" fontId="53" fillId="0" borderId="3" xfId="0" applyNumberFormat="1" applyFont="1" applyFill="1" applyBorder="1" applyAlignment="1" applyProtection="1">
      <alignment vertical="center"/>
      <protection locked="0"/>
    </xf>
    <xf numFmtId="0" fontId="0" fillId="0" borderId="0" xfId="0" applyFill="1" applyAlignment="1">
      <alignment vertical="center"/>
    </xf>
    <xf numFmtId="0" fontId="84" fillId="0" borderId="0" xfId="2154" applyFont="1" applyFill="1" applyAlignment="1">
      <alignment vertical="center"/>
    </xf>
    <xf numFmtId="0" fontId="100" fillId="0" borderId="0" xfId="2154" applyFill="1" applyAlignment="1">
      <alignment vertical="center"/>
    </xf>
    <xf numFmtId="0" fontId="100" fillId="0" borderId="0" xfId="2154" applyFill="1" applyAlignment="1">
      <alignment horizontal="right" vertical="center"/>
    </xf>
    <xf numFmtId="3" fontId="1" fillId="0" borderId="3" xfId="0" applyNumberFormat="1" applyFont="1" applyFill="1" applyBorder="1" applyAlignment="1" applyProtection="1">
      <alignment vertical="center"/>
    </xf>
    <xf numFmtId="3" fontId="31" fillId="0" borderId="3" xfId="0" applyNumberFormat="1" applyFont="1" applyFill="1" applyBorder="1" applyAlignment="1" applyProtection="1">
      <alignment vertical="center"/>
    </xf>
    <xf numFmtId="0" fontId="86" fillId="0" borderId="3" xfId="0" applyFont="1" applyFill="1" applyBorder="1" applyAlignment="1">
      <alignment horizontal="distributed" vertical="center"/>
    </xf>
    <xf numFmtId="0" fontId="84" fillId="0" borderId="0" xfId="2046" applyFont="1">
      <alignment vertical="center"/>
    </xf>
    <xf numFmtId="0" fontId="100" fillId="0" borderId="0" xfId="2046">
      <alignment vertical="center"/>
    </xf>
    <xf numFmtId="0" fontId="0" fillId="0" borderId="0" xfId="2046" applyFont="1">
      <alignment vertical="center"/>
    </xf>
    <xf numFmtId="0" fontId="0" fillId="0" borderId="0" xfId="2046" applyFont="1" applyAlignment="1">
      <alignment horizontal="right" vertical="center"/>
    </xf>
    <xf numFmtId="0" fontId="0" fillId="0" borderId="3" xfId="2046" applyFont="1" applyBorder="1" applyAlignment="1">
      <alignment horizontal="center" vertical="center"/>
    </xf>
    <xf numFmtId="0" fontId="0" fillId="0" borderId="3" xfId="2046" applyFont="1" applyBorder="1" applyAlignment="1">
      <alignment horizontal="center" vertical="center" wrapText="1"/>
    </xf>
    <xf numFmtId="0" fontId="0" fillId="0" borderId="3" xfId="0" applyFont="1" applyFill="1" applyBorder="1" applyAlignment="1">
      <alignment horizontal="center" vertical="center"/>
    </xf>
    <xf numFmtId="0" fontId="0" fillId="0" borderId="0" xfId="0" applyAlignment="1">
      <alignment horizontal="center" vertical="center"/>
    </xf>
    <xf numFmtId="0" fontId="0" fillId="0" borderId="3" xfId="2046" applyFont="1" applyBorder="1">
      <alignment vertical="center"/>
    </xf>
    <xf numFmtId="193" fontId="0" fillId="0" borderId="3" xfId="2046" applyNumberFormat="1" applyFont="1" applyFill="1" applyBorder="1">
      <alignment vertical="center"/>
    </xf>
    <xf numFmtId="188" fontId="0" fillId="0" borderId="3" xfId="0" applyNumberFormat="1" applyFill="1" applyBorder="1" applyAlignment="1">
      <alignment vertical="center"/>
    </xf>
    <xf numFmtId="0" fontId="100" fillId="0" borderId="0" xfId="2046" applyAlignment="1">
      <alignment horizontal="left"/>
    </xf>
    <xf numFmtId="0" fontId="84" fillId="0" borderId="0" xfId="2260" applyFont="1" applyAlignment="1">
      <alignment vertical="center"/>
    </xf>
    <xf numFmtId="0" fontId="100" fillId="0" borderId="0" xfId="2260"/>
    <xf numFmtId="0" fontId="47" fillId="0" borderId="0" xfId="2260" applyFont="1" applyAlignment="1">
      <alignment horizontal="left" vertical="center"/>
    </xf>
    <xf numFmtId="0" fontId="26" fillId="0" borderId="0" xfId="2260" applyFont="1" applyAlignment="1">
      <alignment horizontal="right" vertical="center"/>
    </xf>
    <xf numFmtId="0" fontId="47" fillId="0" borderId="3" xfId="2260" applyFont="1" applyBorder="1" applyAlignment="1">
      <alignment horizontal="center" vertical="center" wrapText="1"/>
    </xf>
    <xf numFmtId="0" fontId="26" fillId="0" borderId="3" xfId="2260" applyFont="1" applyBorder="1" applyAlignment="1">
      <alignment horizontal="left" vertical="center" wrapText="1"/>
    </xf>
    <xf numFmtId="3" fontId="26" fillId="0" borderId="3" xfId="2260" applyNumberFormat="1" applyFont="1" applyBorder="1" applyAlignment="1">
      <alignment horizontal="right" vertical="center"/>
    </xf>
    <xf numFmtId="3" fontId="0" fillId="0" borderId="0" xfId="0" applyNumberFormat="1">
      <alignment vertical="center"/>
    </xf>
    <xf numFmtId="0" fontId="84" fillId="0" borderId="0" xfId="0" applyFont="1" applyFill="1" applyAlignment="1">
      <alignment vertical="center"/>
    </xf>
    <xf numFmtId="0" fontId="0" fillId="0" borderId="0" xfId="0" applyFont="1" applyFill="1" applyAlignment="1">
      <alignment vertical="center"/>
    </xf>
    <xf numFmtId="190" fontId="0" fillId="0" borderId="0" xfId="0" applyNumberFormat="1" applyFont="1" applyFill="1" applyAlignment="1">
      <alignment vertical="center"/>
    </xf>
    <xf numFmtId="0" fontId="84" fillId="0" borderId="0" xfId="2089" applyFont="1" applyFill="1" applyAlignment="1">
      <alignment vertical="center"/>
    </xf>
    <xf numFmtId="190" fontId="100" fillId="0" borderId="0" xfId="2089" applyNumberFormat="1" applyFill="1" applyAlignment="1">
      <alignment vertical="center"/>
    </xf>
    <xf numFmtId="190" fontId="100" fillId="0" borderId="0" xfId="2089" applyNumberFormat="1" applyFill="1" applyAlignment="1">
      <alignment horizontal="right" vertical="center"/>
    </xf>
    <xf numFmtId="0" fontId="85" fillId="0" borderId="3" xfId="2089" applyFont="1" applyFill="1" applyBorder="1" applyAlignment="1">
      <alignment horizontal="center" vertical="center"/>
    </xf>
    <xf numFmtId="190" fontId="85" fillId="0" borderId="3" xfId="2089" applyNumberFormat="1" applyFont="1" applyFill="1" applyBorder="1" applyAlignment="1">
      <alignment horizontal="center" vertical="center" wrapText="1"/>
    </xf>
    <xf numFmtId="1" fontId="53" fillId="0" borderId="3" xfId="2089" applyNumberFormat="1" applyFont="1" applyFill="1" applyBorder="1" applyAlignment="1" applyProtection="1">
      <alignment horizontal="left" vertical="center"/>
      <protection locked="0"/>
    </xf>
    <xf numFmtId="190" fontId="53" fillId="0" borderId="3" xfId="2089" applyNumberFormat="1" applyFont="1" applyFill="1" applyBorder="1" applyAlignment="1" applyProtection="1">
      <alignment horizontal="right" vertical="center"/>
      <protection locked="0"/>
    </xf>
    <xf numFmtId="1" fontId="53" fillId="0" borderId="3" xfId="2089" applyNumberFormat="1" applyFont="1" applyFill="1" applyBorder="1" applyAlignment="1" applyProtection="1">
      <alignment vertical="center"/>
      <protection locked="0"/>
    </xf>
    <xf numFmtId="190" fontId="53" fillId="0" borderId="3" xfId="2089" applyNumberFormat="1" applyFont="1" applyFill="1" applyBorder="1" applyAlignment="1">
      <alignment vertical="center"/>
    </xf>
    <xf numFmtId="190" fontId="53" fillId="0" borderId="3" xfId="2089" applyNumberFormat="1" applyFont="1" applyFill="1" applyBorder="1" applyAlignment="1" applyProtection="1">
      <alignment vertical="center"/>
      <protection locked="0"/>
    </xf>
    <xf numFmtId="0" fontId="53" fillId="0" borderId="3" xfId="2089" applyNumberFormat="1" applyFont="1" applyFill="1" applyBorder="1" applyAlignment="1" applyProtection="1">
      <alignment vertical="center"/>
      <protection locked="0"/>
    </xf>
    <xf numFmtId="3" fontId="53" fillId="0" borderId="3" xfId="2089" applyNumberFormat="1" applyFont="1" applyFill="1" applyBorder="1" applyAlignment="1" applyProtection="1">
      <alignment vertical="center"/>
    </xf>
    <xf numFmtId="190" fontId="53" fillId="0" borderId="3" xfId="2089" applyNumberFormat="1" applyFont="1" applyFill="1" applyBorder="1" applyAlignment="1" applyProtection="1">
      <alignment vertical="center"/>
    </xf>
    <xf numFmtId="3" fontId="62" fillId="0" borderId="3" xfId="2089" applyNumberFormat="1" applyFont="1" applyFill="1" applyBorder="1" applyAlignment="1" applyProtection="1">
      <alignment vertical="center"/>
    </xf>
    <xf numFmtId="194" fontId="62" fillId="0" borderId="3" xfId="0" applyNumberFormat="1" applyFont="1" applyFill="1" applyBorder="1" applyAlignment="1" applyProtection="1">
      <alignment horizontal="left" vertical="center" wrapText="1" shrinkToFit="1"/>
    </xf>
    <xf numFmtId="0" fontId="53" fillId="0" borderId="3" xfId="0" applyFont="1" applyFill="1" applyBorder="1" applyAlignment="1">
      <alignment horizontal="left" vertical="center" wrapText="1"/>
    </xf>
    <xf numFmtId="0" fontId="62" fillId="0" borderId="3" xfId="0" applyFont="1" applyFill="1" applyBorder="1" applyAlignment="1">
      <alignment horizontal="left" vertical="center" wrapText="1"/>
    </xf>
    <xf numFmtId="194" fontId="53" fillId="0" borderId="3" xfId="0" applyNumberFormat="1" applyFont="1" applyFill="1" applyBorder="1" applyAlignment="1" applyProtection="1">
      <alignment horizontal="left" vertical="center" wrapText="1" shrinkToFit="1"/>
    </xf>
    <xf numFmtId="0" fontId="0" fillId="0" borderId="3" xfId="0" applyFont="1" applyFill="1" applyBorder="1" applyAlignment="1">
      <alignment vertical="center" wrapText="1"/>
    </xf>
    <xf numFmtId="0" fontId="62" fillId="0" borderId="3" xfId="0" applyFont="1" applyFill="1" applyBorder="1" applyAlignment="1">
      <alignment vertical="center" wrapText="1"/>
    </xf>
    <xf numFmtId="0" fontId="62" fillId="0" borderId="3" xfId="0" applyNumberFormat="1" applyFont="1" applyFill="1" applyBorder="1" applyAlignment="1">
      <alignment horizontal="left" vertical="center" wrapText="1"/>
    </xf>
    <xf numFmtId="49" fontId="62" fillId="0" borderId="3" xfId="0" applyNumberFormat="1" applyFont="1" applyFill="1" applyBorder="1" applyAlignment="1">
      <alignment horizontal="left" vertical="center" wrapText="1"/>
    </xf>
    <xf numFmtId="0" fontId="0" fillId="0" borderId="3" xfId="2089" applyFont="1" applyFill="1" applyBorder="1" applyAlignment="1">
      <alignment vertical="center"/>
    </xf>
    <xf numFmtId="0" fontId="0" fillId="0" borderId="0" xfId="0" applyFill="1" applyBorder="1" applyAlignment="1">
      <alignment vertical="center"/>
    </xf>
    <xf numFmtId="190" fontId="0" fillId="0" borderId="0" xfId="0" applyNumberFormat="1" applyFill="1" applyBorder="1" applyAlignment="1">
      <alignment vertical="center"/>
    </xf>
    <xf numFmtId="190" fontId="0" fillId="0" borderId="0" xfId="0" applyNumberFormat="1" applyFill="1" applyAlignment="1">
      <alignment vertical="center"/>
    </xf>
    <xf numFmtId="0" fontId="83" fillId="0" borderId="0" xfId="0" applyNumberFormat="1" applyFont="1" applyFill="1" applyAlignment="1">
      <alignment horizontal="center" vertical="center"/>
    </xf>
    <xf numFmtId="0" fontId="0" fillId="0" borderId="0" xfId="0" applyFill="1" applyBorder="1" applyAlignment="1">
      <alignment horizontal="right" vertical="center"/>
    </xf>
    <xf numFmtId="190" fontId="0" fillId="0" borderId="0" xfId="0" applyNumberFormat="1" applyFill="1" applyBorder="1" applyAlignment="1">
      <alignment horizontal="right" vertical="center"/>
    </xf>
    <xf numFmtId="0" fontId="85" fillId="0" borderId="3" xfId="2327" applyFont="1" applyFill="1" applyBorder="1" applyAlignment="1">
      <alignment horizontal="center" vertical="center"/>
    </xf>
    <xf numFmtId="0" fontId="85" fillId="0" borderId="3" xfId="2327" applyNumberFormat="1" applyFont="1" applyFill="1" applyBorder="1" applyAlignment="1">
      <alignment horizontal="center" vertical="center"/>
    </xf>
    <xf numFmtId="191" fontId="85" fillId="0" borderId="3" xfId="2327" applyNumberFormat="1" applyFont="1" applyFill="1" applyBorder="1" applyAlignment="1">
      <alignment horizontal="right" vertical="center"/>
    </xf>
    <xf numFmtId="0" fontId="100" fillId="0" borderId="3" xfId="2327" applyNumberFormat="1" applyFill="1" applyBorder="1" applyAlignment="1">
      <alignment horizontal="left" vertical="center"/>
    </xf>
    <xf numFmtId="191" fontId="100" fillId="0" borderId="3" xfId="2327" applyNumberFormat="1" applyFill="1" applyBorder="1" applyAlignment="1">
      <alignment horizontal="right" vertical="center"/>
    </xf>
    <xf numFmtId="190" fontId="84" fillId="0" borderId="0" xfId="0" applyNumberFormat="1" applyFont="1" applyFill="1" applyAlignment="1">
      <alignment vertical="center"/>
    </xf>
    <xf numFmtId="190" fontId="84" fillId="0" borderId="0" xfId="0" applyNumberFormat="1" applyFont="1" applyFill="1" applyAlignment="1">
      <alignment horizontal="right" vertical="center"/>
    </xf>
    <xf numFmtId="195" fontId="62" fillId="0" borderId="0" xfId="0" applyNumberFormat="1" applyFont="1" applyFill="1" applyBorder="1" applyAlignment="1" applyProtection="1">
      <alignment vertical="center" wrapText="1"/>
    </xf>
    <xf numFmtId="190" fontId="62" fillId="0" borderId="0" xfId="0" applyNumberFormat="1" applyFont="1" applyFill="1" applyBorder="1" applyAlignment="1">
      <alignment vertical="center"/>
    </xf>
    <xf numFmtId="190" fontId="62" fillId="0" borderId="0" xfId="0" applyNumberFormat="1" applyFont="1" applyFill="1" applyBorder="1" applyAlignment="1">
      <alignment horizontal="right" vertical="center"/>
    </xf>
    <xf numFmtId="195" fontId="85" fillId="0" borderId="3" xfId="0" applyNumberFormat="1" applyFont="1" applyFill="1" applyBorder="1" applyAlignment="1" applyProtection="1">
      <alignment horizontal="center" vertical="center" wrapText="1"/>
    </xf>
    <xf numFmtId="195" fontId="85" fillId="0" borderId="31" xfId="0" applyNumberFormat="1" applyFont="1" applyFill="1" applyBorder="1" applyAlignment="1" applyProtection="1">
      <alignment horizontal="center" vertical="center" wrapText="1"/>
    </xf>
    <xf numFmtId="190" fontId="53" fillId="10" borderId="32" xfId="0" applyNumberFormat="1" applyFont="1" applyFill="1" applyBorder="1" applyAlignment="1">
      <alignment vertical="center"/>
    </xf>
    <xf numFmtId="190" fontId="53" fillId="0" borderId="3" xfId="0" applyNumberFormat="1" applyFont="1" applyFill="1" applyBorder="1" applyAlignment="1" applyProtection="1">
      <alignment horizontal="right" vertical="center"/>
    </xf>
    <xf numFmtId="190" fontId="1" fillId="0" borderId="3" xfId="0" applyNumberFormat="1" applyFont="1" applyFill="1" applyBorder="1" applyAlignment="1">
      <alignment horizontal="right" vertical="center"/>
    </xf>
    <xf numFmtId="190" fontId="53" fillId="0" borderId="3" xfId="0" applyNumberFormat="1" applyFont="1" applyFill="1" applyBorder="1" applyAlignment="1" applyProtection="1">
      <alignment horizontal="left" vertical="center"/>
      <protection locked="0"/>
    </xf>
    <xf numFmtId="190" fontId="53" fillId="0" borderId="32" xfId="0" applyNumberFormat="1" applyFont="1" applyFill="1" applyBorder="1" applyAlignment="1">
      <alignment vertical="center"/>
    </xf>
    <xf numFmtId="192" fontId="53" fillId="0" borderId="3" xfId="0" applyNumberFormat="1" applyFont="1" applyFill="1" applyBorder="1" applyAlignment="1" applyProtection="1">
      <alignment horizontal="left" vertical="center"/>
      <protection locked="0"/>
    </xf>
    <xf numFmtId="190" fontId="53" fillId="0" borderId="32" xfId="0" applyNumberFormat="1" applyFont="1" applyFill="1" applyBorder="1" applyAlignment="1" applyProtection="1">
      <alignment vertical="center"/>
      <protection locked="0"/>
    </xf>
    <xf numFmtId="190" fontId="53" fillId="10" borderId="32" xfId="0" applyNumberFormat="1" applyFont="1" applyFill="1" applyBorder="1" applyAlignment="1" applyProtection="1">
      <alignment vertical="center"/>
      <protection locked="0"/>
    </xf>
    <xf numFmtId="190" fontId="53" fillId="0" borderId="3" xfId="0" applyNumberFormat="1" applyFont="1" applyFill="1" applyBorder="1" applyAlignment="1">
      <alignment horizontal="right" vertical="center"/>
    </xf>
    <xf numFmtId="190" fontId="0" fillId="0" borderId="0" xfId="0" applyNumberFormat="1" applyAlignment="1">
      <alignment horizontal="right" vertical="center"/>
    </xf>
    <xf numFmtId="196" fontId="0" fillId="0" borderId="0" xfId="0" applyNumberFormat="1">
      <alignment vertical="center"/>
    </xf>
    <xf numFmtId="0" fontId="83" fillId="0" borderId="0" xfId="2033" applyNumberFormat="1" applyFont="1" applyFill="1" applyAlignment="1">
      <alignment horizontal="center" vertical="center"/>
    </xf>
    <xf numFmtId="0" fontId="87" fillId="0" borderId="0" xfId="2033" applyFont="1" applyFill="1" applyAlignment="1">
      <alignment horizontal="center" vertical="center"/>
    </xf>
    <xf numFmtId="190" fontId="87" fillId="0" borderId="0" xfId="2033" applyNumberFormat="1" applyFont="1" applyFill="1" applyAlignment="1">
      <alignment horizontal="right" vertical="center"/>
    </xf>
    <xf numFmtId="196" fontId="0" fillId="0" borderId="0" xfId="2033" applyNumberFormat="1" applyFont="1" applyFill="1" applyBorder="1" applyAlignment="1">
      <alignment horizontal="right" vertical="center"/>
    </xf>
    <xf numFmtId="0" fontId="85" fillId="0" borderId="3" xfId="2033" applyFont="1" applyFill="1" applyBorder="1" applyAlignment="1">
      <alignment horizontal="center" vertical="center"/>
    </xf>
    <xf numFmtId="190" fontId="85" fillId="0" borderId="3" xfId="2033" applyNumberFormat="1" applyFont="1" applyFill="1" applyBorder="1" applyAlignment="1">
      <alignment horizontal="center" vertical="center" wrapText="1"/>
    </xf>
    <xf numFmtId="196" fontId="88" fillId="0" borderId="3" xfId="2084" applyNumberFormat="1" applyFont="1" applyBorder="1" applyAlignment="1">
      <alignment horizontal="center" vertical="center" wrapText="1"/>
    </xf>
    <xf numFmtId="0" fontId="53" fillId="0" borderId="3" xfId="2033" applyFont="1" applyFill="1" applyBorder="1" applyAlignment="1">
      <alignment vertical="center"/>
    </xf>
    <xf numFmtId="190" fontId="53" fillId="0" borderId="3" xfId="2033" applyNumberFormat="1" applyFont="1" applyFill="1" applyBorder="1" applyAlignment="1">
      <alignment horizontal="right" vertical="center"/>
    </xf>
    <xf numFmtId="190" fontId="53" fillId="0" borderId="3" xfId="2033" applyNumberFormat="1" applyFont="1" applyFill="1" applyBorder="1" applyAlignment="1">
      <alignment vertical="center"/>
    </xf>
    <xf numFmtId="196" fontId="0" fillId="0" borderId="3" xfId="0" applyNumberFormat="1" applyBorder="1">
      <alignment vertical="center"/>
    </xf>
    <xf numFmtId="190" fontId="53" fillId="0" borderId="3" xfId="2033" applyNumberFormat="1" applyFont="1" applyFill="1" applyBorder="1" applyAlignment="1" applyProtection="1">
      <alignment vertical="center"/>
      <protection locked="0"/>
    </xf>
    <xf numFmtId="190" fontId="53" fillId="0" borderId="3" xfId="2033" applyNumberFormat="1" applyFont="1" applyFill="1" applyBorder="1" applyAlignment="1" applyProtection="1">
      <alignment horizontal="right" vertical="center"/>
      <protection locked="0"/>
    </xf>
    <xf numFmtId="0" fontId="53" fillId="0" borderId="3" xfId="2033" applyFont="1" applyFill="1" applyBorder="1" applyAlignment="1">
      <alignment horizontal="left" vertical="center"/>
    </xf>
    <xf numFmtId="0" fontId="86" fillId="0" borderId="3" xfId="2033" applyFont="1" applyFill="1" applyBorder="1" applyAlignment="1">
      <alignment horizontal="center" vertical="center"/>
    </xf>
    <xf numFmtId="0" fontId="26" fillId="0" borderId="3" xfId="2171" applyFont="1" applyBorder="1" applyAlignment="1">
      <alignment horizontal="left" vertical="center"/>
    </xf>
    <xf numFmtId="196" fontId="0" fillId="0" borderId="3" xfId="0" applyNumberFormat="1" applyFont="1" applyBorder="1">
      <alignment vertical="center"/>
    </xf>
    <xf numFmtId="0" fontId="49" fillId="0" borderId="0" xfId="2171" applyFont="1" applyAlignment="1">
      <alignment vertical="center" wrapText="1"/>
    </xf>
    <xf numFmtId="191" fontId="53" fillId="0" borderId="3" xfId="0" applyNumberFormat="1" applyFont="1" applyFill="1" applyBorder="1" applyAlignment="1" applyProtection="1">
      <alignment horizontal="right" vertical="center"/>
      <protection locked="0"/>
    </xf>
    <xf numFmtId="191" fontId="53" fillId="4" borderId="3" xfId="0" applyNumberFormat="1" applyFont="1" applyFill="1" applyBorder="1" applyAlignment="1" applyProtection="1">
      <alignment horizontal="right" vertical="center"/>
      <protection locked="0"/>
    </xf>
    <xf numFmtId="196" fontId="0" fillId="4" borderId="3" xfId="0" applyNumberFormat="1" applyFont="1" applyFill="1" applyBorder="1">
      <alignment vertical="center"/>
    </xf>
    <xf numFmtId="0" fontId="47" fillId="0" borderId="3" xfId="2171" applyFont="1" applyBorder="1" applyAlignment="1">
      <alignment horizontal="left" vertical="center"/>
    </xf>
    <xf numFmtId="0" fontId="47" fillId="0" borderId="3" xfId="2171" applyFont="1" applyBorder="1" applyAlignment="1">
      <alignment horizontal="center" vertical="center"/>
    </xf>
    <xf numFmtId="0" fontId="62" fillId="0" borderId="0" xfId="0" applyFont="1" applyFill="1" applyAlignment="1">
      <alignment vertical="center"/>
    </xf>
    <xf numFmtId="0" fontId="62" fillId="0" borderId="0" xfId="0" applyFont="1" applyFill="1" applyAlignment="1">
      <alignment horizontal="right" vertical="center"/>
    </xf>
    <xf numFmtId="0" fontId="84" fillId="0" borderId="0" xfId="2262" applyFont="1" applyFill="1" applyAlignment="1">
      <alignment vertical="center"/>
    </xf>
    <xf numFmtId="0" fontId="62" fillId="0" borderId="0" xfId="2262" applyFont="1" applyFill="1" applyAlignment="1">
      <alignment horizontal="right"/>
    </xf>
    <xf numFmtId="0" fontId="62" fillId="0" borderId="0" xfId="2262" applyFont="1" applyFill="1" applyAlignment="1">
      <alignment vertical="center"/>
    </xf>
    <xf numFmtId="0" fontId="62" fillId="0" borderId="0" xfId="2262" applyFont="1" applyFill="1" applyAlignment="1">
      <alignment horizontal="right" vertical="center"/>
    </xf>
    <xf numFmtId="0" fontId="89" fillId="0" borderId="3" xfId="2262" applyFont="1" applyFill="1" applyBorder="1" applyAlignment="1">
      <alignment horizontal="center" vertical="center"/>
    </xf>
    <xf numFmtId="0" fontId="89" fillId="0" borderId="3" xfId="2262" applyFont="1" applyFill="1" applyBorder="1" applyAlignment="1">
      <alignment horizontal="center" vertical="center" wrapText="1"/>
    </xf>
    <xf numFmtId="0" fontId="90" fillId="0" borderId="31" xfId="2084" applyFont="1" applyFill="1" applyBorder="1" applyAlignment="1">
      <alignment horizontal="center" vertical="center" wrapText="1"/>
    </xf>
    <xf numFmtId="0" fontId="62" fillId="0" borderId="3" xfId="2262" applyFont="1" applyFill="1" applyBorder="1" applyAlignment="1">
      <alignment vertical="center"/>
    </xf>
    <xf numFmtId="0" fontId="62" fillId="0" borderId="3" xfId="2262" applyFont="1" applyFill="1" applyBorder="1" applyAlignment="1">
      <alignment horizontal="right" vertical="center"/>
    </xf>
    <xf numFmtId="192" fontId="62" fillId="0" borderId="3" xfId="2262" applyNumberFormat="1" applyFont="1" applyFill="1" applyBorder="1" applyAlignment="1">
      <alignment horizontal="right" vertical="center"/>
    </xf>
    <xf numFmtId="190" fontId="62" fillId="0" borderId="3" xfId="3346" applyNumberFormat="1" applyFont="1" applyFill="1" applyBorder="1" applyAlignment="1">
      <alignment horizontal="right" vertical="center"/>
    </xf>
    <xf numFmtId="190" fontId="62" fillId="0" borderId="3" xfId="3346" applyNumberFormat="1" applyFont="1" applyFill="1" applyBorder="1" applyAlignment="1">
      <alignment horizontal="right"/>
    </xf>
    <xf numFmtId="190" fontId="62" fillId="0" borderId="3" xfId="2262" applyNumberFormat="1" applyFont="1" applyFill="1" applyBorder="1" applyAlignment="1">
      <alignment horizontal="right" vertical="center"/>
    </xf>
    <xf numFmtId="190" fontId="62" fillId="0" borderId="3" xfId="2039" applyNumberFormat="1" applyFont="1" applyFill="1" applyBorder="1" applyAlignment="1">
      <alignment horizontal="right" vertical="center"/>
    </xf>
    <xf numFmtId="0" fontId="91" fillId="0" borderId="3" xfId="2169" applyFont="1" applyFill="1" applyBorder="1" applyAlignment="1">
      <alignment horizontal="left" vertical="center"/>
    </xf>
    <xf numFmtId="0" fontId="91" fillId="0" borderId="3" xfId="2169" applyNumberFormat="1" applyFont="1" applyFill="1" applyBorder="1" applyAlignment="1">
      <alignment horizontal="right" vertical="center"/>
    </xf>
    <xf numFmtId="0" fontId="91" fillId="0" borderId="3" xfId="2169" applyFont="1" applyFill="1" applyBorder="1" applyAlignment="1">
      <alignment horizontal="left" vertical="center" indent="1"/>
    </xf>
    <xf numFmtId="190" fontId="62" fillId="0" borderId="3" xfId="2089" applyNumberFormat="1" applyFont="1" applyFill="1" applyBorder="1" applyAlignment="1" applyProtection="1">
      <alignment horizontal="right" vertical="center"/>
      <protection locked="0"/>
    </xf>
    <xf numFmtId="190" fontId="62" fillId="0" borderId="3" xfId="2089" applyNumberFormat="1" applyFont="1" applyFill="1" applyBorder="1" applyAlignment="1" applyProtection="1">
      <alignment horizontal="right" vertical="center"/>
    </xf>
    <xf numFmtId="3" fontId="91" fillId="0" borderId="3" xfId="2169" applyNumberFormat="1" applyFont="1" applyFill="1" applyBorder="1" applyAlignment="1">
      <alignment horizontal="right" vertical="center"/>
    </xf>
    <xf numFmtId="190" fontId="91" fillId="0" borderId="3" xfId="2169" applyNumberFormat="1" applyFont="1" applyFill="1" applyBorder="1" applyAlignment="1">
      <alignment horizontal="right" vertical="center"/>
    </xf>
    <xf numFmtId="190" fontId="62" fillId="0" borderId="3" xfId="2089" applyNumberFormat="1" applyFont="1" applyFill="1" applyBorder="1" applyAlignment="1">
      <alignment horizontal="right" vertical="center"/>
    </xf>
    <xf numFmtId="0" fontId="90" fillId="0" borderId="3" xfId="2169" applyFont="1" applyFill="1" applyBorder="1" applyAlignment="1">
      <alignment horizontal="center" vertical="center"/>
    </xf>
    <xf numFmtId="190" fontId="90" fillId="0" borderId="3" xfId="2169" applyNumberFormat="1" applyFont="1" applyFill="1" applyBorder="1" applyAlignment="1">
      <alignment horizontal="right" vertical="center"/>
    </xf>
    <xf numFmtId="0" fontId="92" fillId="0" borderId="0" xfId="0" applyFont="1" applyAlignment="1" applyProtection="1">
      <alignment vertical="center"/>
      <protection locked="0"/>
    </xf>
    <xf numFmtId="0" fontId="0" fillId="0" borderId="0" xfId="0" applyAlignment="1" applyProtection="1">
      <alignment vertical="center"/>
      <protection locked="0"/>
    </xf>
    <xf numFmtId="0" fontId="93" fillId="0" borderId="0" xfId="0" applyFont="1" applyAlignment="1" applyProtection="1">
      <alignment horizontal="center" vertical="center"/>
      <protection locked="0"/>
    </xf>
    <xf numFmtId="0" fontId="87" fillId="0" borderId="0" xfId="0" applyFont="1" applyAlignment="1" applyProtection="1">
      <alignment horizontal="left" vertical="center"/>
      <protection locked="0"/>
    </xf>
    <xf numFmtId="0" fontId="94" fillId="0" borderId="0" xfId="0" applyFont="1" applyAlignment="1" applyProtection="1">
      <alignment horizontal="left" vertical="center"/>
      <protection locked="0"/>
    </xf>
    <xf numFmtId="0" fontId="92" fillId="0" borderId="0" xfId="0" applyFont="1" applyBorder="1" applyAlignment="1" applyProtection="1">
      <alignment vertical="center"/>
      <protection locked="0"/>
    </xf>
    <xf numFmtId="0" fontId="87" fillId="0" borderId="0" xfId="2213" applyFont="1" applyFill="1" applyBorder="1" applyAlignment="1">
      <alignment vertical="center"/>
    </xf>
    <xf numFmtId="0" fontId="94" fillId="0" borderId="0" xfId="2152" applyFont="1" applyFill="1" applyAlignment="1">
      <alignment vertical="center"/>
    </xf>
    <xf numFmtId="0" fontId="92" fillId="0" borderId="0" xfId="2152" applyFont="1" applyFill="1" applyAlignment="1">
      <alignment vertical="center"/>
    </xf>
    <xf numFmtId="0" fontId="94" fillId="0" borderId="0" xfId="2089" applyFont="1" applyFill="1" applyAlignment="1">
      <alignment vertical="center"/>
    </xf>
    <xf numFmtId="0" fontId="87" fillId="0" borderId="0" xfId="2089" applyFont="1" applyFill="1" applyBorder="1" applyAlignment="1">
      <alignment vertical="center"/>
    </xf>
    <xf numFmtId="0" fontId="87" fillId="0" borderId="0" xfId="2154" applyFont="1" applyFill="1" applyAlignment="1">
      <alignment vertical="center"/>
    </xf>
    <xf numFmtId="0" fontId="92" fillId="0" borderId="0" xfId="2154" applyFont="1" applyFill="1" applyAlignment="1">
      <alignment vertical="center"/>
    </xf>
    <xf numFmtId="0" fontId="95" fillId="0" borderId="0" xfId="0" applyFont="1" applyAlignment="1" applyProtection="1">
      <alignment vertical="center"/>
      <protection locked="0"/>
    </xf>
    <xf numFmtId="0" fontId="94" fillId="0" borderId="0" xfId="0" applyFont="1" applyAlignment="1" applyProtection="1">
      <alignment vertical="center"/>
      <protection locked="0"/>
    </xf>
    <xf numFmtId="0" fontId="96" fillId="0" borderId="0" xfId="0" applyFont="1" applyAlignment="1" applyProtection="1">
      <alignment horizontal="center" vertical="center"/>
      <protection locked="0"/>
    </xf>
    <xf numFmtId="0" fontId="97" fillId="0" borderId="0" xfId="0" applyFont="1" applyAlignment="1" applyProtection="1">
      <alignment horizontal="center" vertical="center"/>
      <protection locked="0"/>
    </xf>
    <xf numFmtId="0" fontId="94" fillId="0" borderId="0" xfId="3834" applyFont="1" applyFill="1" applyAlignment="1">
      <alignment vertical="center"/>
    </xf>
    <xf numFmtId="190" fontId="26" fillId="0" borderId="22" xfId="0" applyNumberFormat="1" applyFont="1" applyFill="1" applyBorder="1" applyAlignment="1" applyProtection="1">
      <alignment horizontal="left" vertical="center"/>
    </xf>
    <xf numFmtId="190" fontId="26" fillId="0" borderId="22" xfId="2091" applyNumberFormat="1" applyFont="1" applyFill="1" applyBorder="1" applyAlignment="1" applyProtection="1">
      <alignment horizontal="left" vertical="center"/>
    </xf>
    <xf numFmtId="0" fontId="26" fillId="4" borderId="30" xfId="0" applyNumberFormat="1" applyFont="1" applyFill="1" applyBorder="1" applyAlignment="1" applyProtection="1">
      <alignment horizontal="center" vertical="center"/>
    </xf>
    <xf numFmtId="0" fontId="0" fillId="0" borderId="0" xfId="0" applyBorder="1">
      <alignment vertical="center"/>
    </xf>
    <xf numFmtId="0" fontId="80" fillId="4" borderId="0" xfId="2167" applyNumberFormat="1" applyFont="1" applyFill="1" applyBorder="1" applyAlignment="1" applyProtection="1">
      <alignment vertical="center"/>
    </xf>
    <xf numFmtId="0" fontId="26" fillId="4" borderId="22" xfId="0" applyNumberFormat="1" applyFont="1" applyFill="1" applyBorder="1" applyAlignment="1" applyProtection="1">
      <alignment horizontal="center" vertical="center"/>
    </xf>
    <xf numFmtId="0" fontId="26" fillId="4" borderId="23" xfId="0" applyNumberFormat="1" applyFont="1" applyFill="1" applyBorder="1" applyAlignment="1" applyProtection="1">
      <alignment horizontal="center" vertical="center" wrapText="1"/>
    </xf>
    <xf numFmtId="0" fontId="26" fillId="4" borderId="3" xfId="0" applyNumberFormat="1" applyFont="1" applyFill="1" applyBorder="1" applyAlignment="1" applyProtection="1">
      <alignment horizontal="center" vertical="center" wrapText="1"/>
    </xf>
    <xf numFmtId="0" fontId="26" fillId="4" borderId="24" xfId="0" applyNumberFormat="1" applyFont="1" applyFill="1" applyBorder="1" applyAlignment="1" applyProtection="1">
      <alignment horizontal="center" vertical="center" wrapText="1"/>
    </xf>
    <xf numFmtId="0" fontId="26" fillId="4" borderId="22" xfId="0" applyNumberFormat="1" applyFont="1" applyFill="1" applyBorder="1" applyAlignment="1" applyProtection="1">
      <alignment horizontal="center" vertical="center" wrapText="1"/>
    </xf>
    <xf numFmtId="190" fontId="26" fillId="0" borderId="22" xfId="0" applyNumberFormat="1" applyFont="1" applyFill="1" applyBorder="1" applyAlignment="1" applyProtection="1">
      <alignment horizontal="center" vertical="center"/>
    </xf>
    <xf numFmtId="190" fontId="26" fillId="4" borderId="22" xfId="0" applyNumberFormat="1" applyFont="1" applyFill="1" applyBorder="1" applyAlignment="1" applyProtection="1">
      <alignment horizontal="center" vertical="center"/>
    </xf>
    <xf numFmtId="190" fontId="113" fillId="0" borderId="22" xfId="0" applyNumberFormat="1" applyFont="1" applyFill="1" applyBorder="1" applyAlignment="1" applyProtection="1">
      <alignment horizontal="left" vertical="center"/>
    </xf>
    <xf numFmtId="0" fontId="83" fillId="0" borderId="0" xfId="2262" applyFont="1" applyFill="1" applyAlignment="1">
      <alignment horizontal="center" vertical="center"/>
    </xf>
    <xf numFmtId="0" fontId="83" fillId="0" borderId="0" xfId="2262" applyFont="1" applyFill="1" applyAlignment="1">
      <alignment horizontal="right" vertical="center"/>
    </xf>
    <xf numFmtId="0" fontId="91" fillId="0" borderId="0" xfId="2169" applyFont="1" applyFill="1" applyBorder="1" applyAlignment="1">
      <alignment horizontal="left" vertical="center" wrapText="1"/>
    </xf>
    <xf numFmtId="0" fontId="91" fillId="0" borderId="0" xfId="2169" applyFont="1" applyFill="1" applyBorder="1" applyAlignment="1">
      <alignment horizontal="right" vertical="center" wrapText="1"/>
    </xf>
    <xf numFmtId="0" fontId="91" fillId="0" borderId="0" xfId="2169" applyFont="1" applyFill="1" applyAlignment="1">
      <alignment horizontal="left" vertical="center" wrapText="1"/>
    </xf>
    <xf numFmtId="0" fontId="91" fillId="0" borderId="0" xfId="2169" applyFont="1" applyFill="1" applyAlignment="1">
      <alignment horizontal="right" vertical="center" wrapText="1"/>
    </xf>
    <xf numFmtId="0" fontId="83" fillId="0" borderId="0" xfId="2033" applyNumberFormat="1" applyFont="1" applyFill="1" applyAlignment="1">
      <alignment horizontal="center" vertical="center"/>
    </xf>
    <xf numFmtId="193" fontId="83" fillId="0" borderId="0" xfId="0" applyNumberFormat="1" applyFont="1" applyFill="1" applyBorder="1" applyAlignment="1">
      <alignment horizontal="center" vertical="center"/>
    </xf>
    <xf numFmtId="190" fontId="83" fillId="0" borderId="0" xfId="0" applyNumberFormat="1" applyFont="1" applyFill="1" applyBorder="1" applyAlignment="1">
      <alignment horizontal="center" vertical="center"/>
    </xf>
    <xf numFmtId="190" fontId="83" fillId="0" borderId="0" xfId="0" applyNumberFormat="1" applyFont="1" applyFill="1" applyBorder="1" applyAlignment="1">
      <alignment horizontal="right" vertical="center"/>
    </xf>
    <xf numFmtId="0" fontId="83" fillId="0" borderId="0" xfId="0" applyNumberFormat="1" applyFont="1" applyFill="1" applyAlignment="1">
      <alignment horizontal="center" vertical="center"/>
    </xf>
    <xf numFmtId="0" fontId="83" fillId="0" borderId="0" xfId="2089" applyFont="1" applyFill="1" applyAlignment="1">
      <alignment horizontal="center" vertical="center"/>
    </xf>
    <xf numFmtId="190" fontId="83" fillId="0" borderId="0" xfId="2089" applyNumberFormat="1" applyFont="1" applyFill="1" applyAlignment="1">
      <alignment horizontal="center" vertical="center"/>
    </xf>
    <xf numFmtId="0" fontId="81" fillId="0" borderId="0" xfId="2260" applyFont="1" applyAlignment="1">
      <alignment horizontal="center" vertical="center"/>
    </xf>
    <xf numFmtId="0" fontId="83" fillId="0" borderId="0" xfId="2046" applyNumberFormat="1" applyFont="1" applyFill="1" applyAlignment="1">
      <alignment horizontal="center" vertical="center"/>
    </xf>
    <xf numFmtId="0" fontId="0" fillId="0" borderId="33" xfId="2046" applyNumberFormat="1" applyFont="1" applyFill="1" applyBorder="1" applyAlignment="1">
      <alignment horizontal="left" vertical="center" wrapText="1"/>
    </xf>
    <xf numFmtId="0" fontId="100" fillId="0" borderId="33" xfId="2046" applyNumberFormat="1" applyFill="1" applyBorder="1" applyAlignment="1">
      <alignment horizontal="left" vertical="center" wrapText="1"/>
    </xf>
    <xf numFmtId="0" fontId="0" fillId="0" borderId="0" xfId="2046" applyFont="1" applyFill="1" applyBorder="1" applyAlignment="1">
      <alignment horizontal="left" vertical="center"/>
    </xf>
    <xf numFmtId="0" fontId="100" fillId="0" borderId="0" xfId="2046" applyFill="1" applyBorder="1" applyAlignment="1">
      <alignment horizontal="left" vertical="center"/>
    </xf>
    <xf numFmtId="0" fontId="83" fillId="0" borderId="0" xfId="2154" applyFont="1" applyFill="1" applyAlignment="1">
      <alignment horizontal="center" vertical="center"/>
    </xf>
    <xf numFmtId="0" fontId="83" fillId="0" borderId="0" xfId="2156" applyFont="1" applyFill="1" applyAlignment="1">
      <alignment horizontal="center" vertical="center"/>
    </xf>
    <xf numFmtId="0" fontId="83" fillId="0" borderId="0" xfId="2156" applyFont="1" applyFill="1" applyAlignment="1">
      <alignment horizontal="right" vertical="center"/>
    </xf>
    <xf numFmtId="0" fontId="81" fillId="0" borderId="0" xfId="2165" applyFont="1" applyAlignment="1">
      <alignment horizontal="center" vertical="center"/>
    </xf>
    <xf numFmtId="0" fontId="81" fillId="0" borderId="0" xfId="2261" applyFont="1" applyAlignment="1">
      <alignment horizontal="center" vertical="center"/>
    </xf>
    <xf numFmtId="0" fontId="83" fillId="0" borderId="0" xfId="0" applyFont="1" applyAlignment="1">
      <alignment horizontal="center" vertical="center"/>
    </xf>
    <xf numFmtId="0" fontId="0" fillId="0" borderId="0" xfId="0">
      <alignment vertical="center"/>
    </xf>
    <xf numFmtId="0" fontId="0" fillId="0" borderId="0" xfId="0" applyNumberFormat="1" applyFont="1" applyFill="1" applyAlignment="1">
      <alignment vertical="center" wrapText="1"/>
    </xf>
    <xf numFmtId="0" fontId="81" fillId="4" borderId="0" xfId="2167" applyNumberFormat="1" applyFont="1" applyFill="1" applyBorder="1" applyAlignment="1" applyProtection="1">
      <alignment horizontal="center" vertical="center"/>
    </xf>
    <xf numFmtId="0" fontId="83" fillId="4" borderId="0" xfId="2167" applyNumberFormat="1" applyFont="1" applyFill="1" applyBorder="1" applyAlignment="1" applyProtection="1"/>
  </cellXfs>
  <cellStyles count="4195">
    <cellStyle name=" " xfId="1"/>
    <cellStyle name="??" xfId="2"/>
    <cellStyle name="???" xfId="3"/>
    <cellStyle name="????" xfId="4"/>
    <cellStyle name="???¨" xfId="5"/>
    <cellStyle name="???¨¤" xfId="6"/>
    <cellStyle name="???§??" xfId="7"/>
    <cellStyle name="???à" xfId="8"/>
    <cellStyle name="???à¨" xfId="9"/>
    <cellStyle name="??_NJ02-44" xfId="10"/>
    <cellStyle name="??¡" xfId="11"/>
    <cellStyle name="??¡à¨" xfId="12"/>
    <cellStyle name="??¨" xfId="13"/>
    <cellStyle name="??¨???" xfId="14"/>
    <cellStyle name="??¨′" xfId="15"/>
    <cellStyle name="??¨¬" xfId="16"/>
    <cellStyle name="??¨¬???" xfId="17"/>
    <cellStyle name="??±" xfId="18"/>
    <cellStyle name="??±ò[" xfId="19"/>
    <cellStyle name="??ì" xfId="20"/>
    <cellStyle name="??ì???" xfId="21"/>
    <cellStyle name="??ì??[" xfId="22"/>
    <cellStyle name="?¡ì?" xfId="23"/>
    <cellStyle name="?¡ì??¡¤" xfId="24"/>
    <cellStyle name="?§" xfId="25"/>
    <cellStyle name="?§?" xfId="26"/>
    <cellStyle name="?§??" xfId="27"/>
    <cellStyle name="?§??[" xfId="28"/>
    <cellStyle name="?§??[0" xfId="29"/>
    <cellStyle name="?§??·" xfId="30"/>
    <cellStyle name="?鹎%U龡&amp;H齲_x0001_C铣_x0014__x0007__x0001__x0001_" xfId="31"/>
    <cellStyle name="_05" xfId="32"/>
    <cellStyle name="_1" xfId="33"/>
    <cellStyle name="_13" xfId="34"/>
    <cellStyle name="_13-19" xfId="35"/>
    <cellStyle name="_13-19(1)" xfId="36"/>
    <cellStyle name="_16" xfId="37"/>
    <cellStyle name="_17" xfId="38"/>
    <cellStyle name="_2003-17" xfId="39"/>
    <cellStyle name="_2005-09" xfId="40"/>
    <cellStyle name="_2005-17" xfId="41"/>
    <cellStyle name="_2005-18" xfId="42"/>
    <cellStyle name="_2005-19" xfId="43"/>
    <cellStyle name="_2006-2" xfId="44"/>
    <cellStyle name="_2010省对市县转移支付测算表(10-21）" xfId="45"/>
    <cellStyle name="_29" xfId="46"/>
    <cellStyle name="_Book3" xfId="47"/>
    <cellStyle name="_ET_STYLE_NoName_00_" xfId="48"/>
    <cellStyle name="_NJ09-05" xfId="49"/>
    <cellStyle name="_NJ17-06" xfId="50"/>
    <cellStyle name="_NJ17-24" xfId="51"/>
    <cellStyle name="_NJ17-25" xfId="52"/>
    <cellStyle name="_NJ17-26" xfId="53"/>
    <cellStyle name="_NJ18-13" xfId="54"/>
    <cellStyle name="_NJ18-27" xfId="55"/>
    <cellStyle name="_定稿" xfId="56"/>
    <cellStyle name="_分市分省GDP" xfId="57"/>
    <cellStyle name="_副本2006-2" xfId="58"/>
    <cellStyle name="_副本2006-2新" xfId="59"/>
    <cellStyle name="_综合数据" xfId="60"/>
    <cellStyle name="_纵横对比" xfId="61"/>
    <cellStyle name="¡ã¨" xfId="62"/>
    <cellStyle name="»õ" xfId="63"/>
    <cellStyle name="»õ±ò" xfId="64"/>
    <cellStyle name="»õ±ò 2" xfId="65"/>
    <cellStyle name="»õ±ò 2 2" xfId="3665"/>
    <cellStyle name="»õ±ò 3" xfId="3664"/>
    <cellStyle name="»õ±ò[" xfId="66"/>
    <cellStyle name="»õ±ò[0]" xfId="67"/>
    <cellStyle name="»õ±ò[0] 2" xfId="68"/>
    <cellStyle name="»õ±ò[0] 2 2" xfId="3667"/>
    <cellStyle name="»õ±ò[0] 3" xfId="3666"/>
    <cellStyle name="»õ±ò_10" xfId="69"/>
    <cellStyle name="°" xfId="70"/>
    <cellStyle name="°_05" xfId="71"/>
    <cellStyle name="°_1" xfId="72"/>
    <cellStyle name="°_17" xfId="73"/>
    <cellStyle name="°_2003-17" xfId="74"/>
    <cellStyle name="°_2006-2" xfId="75"/>
    <cellStyle name="°_Book3" xfId="76"/>
    <cellStyle name="°_NJ17-14" xfId="77"/>
    <cellStyle name="°_定稿" xfId="78"/>
    <cellStyle name="°_副本2006-2" xfId="79"/>
    <cellStyle name="°_副本2006-2新" xfId="80"/>
    <cellStyle name="°_综合数据" xfId="81"/>
    <cellStyle name="°_纵横对比" xfId="82"/>
    <cellStyle name="°ù·" xfId="83"/>
    <cellStyle name="°ù·ö±è" xfId="84"/>
    <cellStyle name="°ù·ö±è 2" xfId="85"/>
    <cellStyle name="°ù·ö±è 2 2" xfId="3669"/>
    <cellStyle name="°ù·ö±è 3" xfId="3668"/>
    <cellStyle name="0,0_x000a__x000a_NA_x000a__x000a_" xfId="86"/>
    <cellStyle name="20% - 强调文字颜色 1" xfId="87" builtinId="30" customBuiltin="1"/>
    <cellStyle name="20% - 强调文字颜色 1 2" xfId="88"/>
    <cellStyle name="20% - 强调文字颜色 1 2 2" xfId="89"/>
    <cellStyle name="20% - 强调文字颜色 1 2 2 2" xfId="90"/>
    <cellStyle name="20% - 强调文字颜色 1 2 2 2 2" xfId="91"/>
    <cellStyle name="20% - 强调文字颜色 1 2 2 3" xfId="92"/>
    <cellStyle name="20% - 强调文字颜色 1 2 2 4" xfId="93"/>
    <cellStyle name="20% - 强调文字颜色 1 2 3" xfId="94"/>
    <cellStyle name="20% - 强调文字颜色 1 2 3 2" xfId="95"/>
    <cellStyle name="20% - 强调文字颜色 1 2 3 2 2" xfId="96"/>
    <cellStyle name="20% - 强调文字颜色 1 2 3 3" xfId="97"/>
    <cellStyle name="20% - 强调文字颜色 1 2 3 4" xfId="98"/>
    <cellStyle name="20% - 强调文字颜色 1 2 4" xfId="99"/>
    <cellStyle name="20% - 强调文字颜色 1 2 4 2" xfId="100"/>
    <cellStyle name="20% - 强调文字颜色 1 2 4 2 2" xfId="101"/>
    <cellStyle name="20% - 强调文字颜色 1 2 4 3" xfId="102"/>
    <cellStyle name="20% - 强调文字颜色 1 2 4 4" xfId="103"/>
    <cellStyle name="20% - 强调文字颜色 1 2 5" xfId="104"/>
    <cellStyle name="20% - 强调文字颜色 1 2 5 2" xfId="105"/>
    <cellStyle name="20% - 强调文字颜色 1 2 5 2 2" xfId="106"/>
    <cellStyle name="20% - 强调文字颜色 1 2 5 3" xfId="107"/>
    <cellStyle name="20% - 强调文字颜色 1 2 5 4" xfId="108"/>
    <cellStyle name="20% - 强调文字颜色 1 2 6" xfId="109"/>
    <cellStyle name="20% - 强调文字颜色 1 2 6 2" xfId="110"/>
    <cellStyle name="20% - 强调文字颜色 1 2 7" xfId="111"/>
    <cellStyle name="20% - 强调文字颜色 1 2 8" xfId="112"/>
    <cellStyle name="20% - 强调文字颜色 1 3" xfId="113"/>
    <cellStyle name="20% - 强调文字颜色 1 3 2" xfId="114"/>
    <cellStyle name="20% - 强调文字颜色 1 3 2 2" xfId="115"/>
    <cellStyle name="20% - 强调文字颜色 1 3 2 2 2" xfId="116"/>
    <cellStyle name="20% - 强调文字颜色 1 3 2 3" xfId="117"/>
    <cellStyle name="20% - 强调文字颜色 1 3 2 4" xfId="118"/>
    <cellStyle name="20% - 强调文字颜色 1 3 3" xfId="119"/>
    <cellStyle name="20% - 强调文字颜色 1 3 3 2" xfId="120"/>
    <cellStyle name="20% - 强调文字颜色 1 3 4" xfId="121"/>
    <cellStyle name="20% - 强调文字颜色 1 3 5" xfId="122"/>
    <cellStyle name="20% - 强调文字颜色 1 4" xfId="123"/>
    <cellStyle name="20% - 强调文字颜色 1 4 2" xfId="124"/>
    <cellStyle name="20% - 强调文字颜色 1 4 2 2" xfId="125"/>
    <cellStyle name="20% - 强调文字颜色 1 4 3" xfId="126"/>
    <cellStyle name="20% - 强调文字颜色 1 4 4" xfId="127"/>
    <cellStyle name="20% - 强调文字颜色 1 5" xfId="128"/>
    <cellStyle name="20% - 强调文字颜色 1 5 2" xfId="3670"/>
    <cellStyle name="20% - 强调文字颜色 1 6" xfId="129"/>
    <cellStyle name="20% - 强调文字颜色 2" xfId="130" builtinId="34" customBuiltin="1"/>
    <cellStyle name="20% - 强调文字颜色 2 2" xfId="131"/>
    <cellStyle name="20% - 强调文字颜色 2 2 2" xfId="132"/>
    <cellStyle name="20% - 强调文字颜色 2 2 2 2" xfId="133"/>
    <cellStyle name="20% - 强调文字颜色 2 2 2 2 2" xfId="134"/>
    <cellStyle name="20% - 强调文字颜色 2 2 2 3" xfId="135"/>
    <cellStyle name="20% - 强调文字颜色 2 2 2 4" xfId="136"/>
    <cellStyle name="20% - 强调文字颜色 2 2 3" xfId="137"/>
    <cellStyle name="20% - 强调文字颜色 2 2 3 2" xfId="138"/>
    <cellStyle name="20% - 强调文字颜色 2 2 3 2 2" xfId="139"/>
    <cellStyle name="20% - 强调文字颜色 2 2 3 3" xfId="140"/>
    <cellStyle name="20% - 强调文字颜色 2 2 3 4" xfId="141"/>
    <cellStyle name="20% - 强调文字颜色 2 2 4" xfId="142"/>
    <cellStyle name="20% - 强调文字颜色 2 2 4 2" xfId="143"/>
    <cellStyle name="20% - 强调文字颜色 2 2 4 2 2" xfId="144"/>
    <cellStyle name="20% - 强调文字颜色 2 2 4 3" xfId="145"/>
    <cellStyle name="20% - 强调文字颜色 2 2 4 4" xfId="146"/>
    <cellStyle name="20% - 强调文字颜色 2 2 5" xfId="147"/>
    <cellStyle name="20% - 强调文字颜色 2 2 5 2" xfId="148"/>
    <cellStyle name="20% - 强调文字颜色 2 2 5 2 2" xfId="149"/>
    <cellStyle name="20% - 强调文字颜色 2 2 5 3" xfId="150"/>
    <cellStyle name="20% - 强调文字颜色 2 2 5 4" xfId="151"/>
    <cellStyle name="20% - 强调文字颜色 2 2 6" xfId="152"/>
    <cellStyle name="20% - 强调文字颜色 2 2 6 2" xfId="153"/>
    <cellStyle name="20% - 强调文字颜色 2 2 7" xfId="154"/>
    <cellStyle name="20% - 强调文字颜色 2 2 8" xfId="155"/>
    <cellStyle name="20% - 强调文字颜色 2 3" xfId="156"/>
    <cellStyle name="20% - 强调文字颜色 2 3 2" xfId="157"/>
    <cellStyle name="20% - 强调文字颜色 2 3 2 2" xfId="158"/>
    <cellStyle name="20% - 强调文字颜色 2 3 2 2 2" xfId="159"/>
    <cellStyle name="20% - 强调文字颜色 2 3 2 3" xfId="160"/>
    <cellStyle name="20% - 强调文字颜色 2 3 2 4" xfId="161"/>
    <cellStyle name="20% - 强调文字颜色 2 3 3" xfId="162"/>
    <cellStyle name="20% - 强调文字颜色 2 3 3 2" xfId="163"/>
    <cellStyle name="20% - 强调文字颜色 2 3 4" xfId="164"/>
    <cellStyle name="20% - 强调文字颜色 2 3 5" xfId="165"/>
    <cellStyle name="20% - 强调文字颜色 2 4" xfId="166"/>
    <cellStyle name="20% - 强调文字颜色 2 4 2" xfId="167"/>
    <cellStyle name="20% - 强调文字颜色 2 4 2 2" xfId="168"/>
    <cellStyle name="20% - 强调文字颜色 2 4 3" xfId="169"/>
    <cellStyle name="20% - 强调文字颜色 2 4 4" xfId="170"/>
    <cellStyle name="20% - 强调文字颜色 2 5" xfId="171"/>
    <cellStyle name="20% - 强调文字颜色 2 5 2" xfId="3671"/>
    <cellStyle name="20% - 强调文字颜色 2 6" xfId="172"/>
    <cellStyle name="20% - 强调文字颜色 3" xfId="173" builtinId="38" customBuiltin="1"/>
    <cellStyle name="20% - 强调文字颜色 3 2" xfId="174"/>
    <cellStyle name="20% - 强调文字颜色 3 2 2" xfId="175"/>
    <cellStyle name="20% - 强调文字颜色 3 2 2 2" xfId="176"/>
    <cellStyle name="20% - 强调文字颜色 3 2 2 2 2" xfId="177"/>
    <cellStyle name="20% - 强调文字颜色 3 2 2 3" xfId="178"/>
    <cellStyle name="20% - 强调文字颜色 3 2 2 4" xfId="179"/>
    <cellStyle name="20% - 强调文字颜色 3 2 3" xfId="180"/>
    <cellStyle name="20% - 强调文字颜色 3 2 3 2" xfId="181"/>
    <cellStyle name="20% - 强调文字颜色 3 2 3 2 2" xfId="182"/>
    <cellStyle name="20% - 强调文字颜色 3 2 3 3" xfId="183"/>
    <cellStyle name="20% - 强调文字颜色 3 2 3 4" xfId="184"/>
    <cellStyle name="20% - 强调文字颜色 3 2 4" xfId="185"/>
    <cellStyle name="20% - 强调文字颜色 3 2 4 2" xfId="186"/>
    <cellStyle name="20% - 强调文字颜色 3 2 4 2 2" xfId="187"/>
    <cellStyle name="20% - 强调文字颜色 3 2 4 3" xfId="188"/>
    <cellStyle name="20% - 强调文字颜色 3 2 4 4" xfId="189"/>
    <cellStyle name="20% - 强调文字颜色 3 2 5" xfId="190"/>
    <cellStyle name="20% - 强调文字颜色 3 2 5 2" xfId="191"/>
    <cellStyle name="20% - 强调文字颜色 3 2 5 2 2" xfId="192"/>
    <cellStyle name="20% - 强调文字颜色 3 2 5 3" xfId="193"/>
    <cellStyle name="20% - 强调文字颜色 3 2 5 4" xfId="194"/>
    <cellStyle name="20% - 强调文字颜色 3 2 6" xfId="195"/>
    <cellStyle name="20% - 强调文字颜色 3 2 6 2" xfId="196"/>
    <cellStyle name="20% - 强调文字颜色 3 2 7" xfId="197"/>
    <cellStyle name="20% - 强调文字颜色 3 2 8" xfId="198"/>
    <cellStyle name="20% - 强调文字颜色 3 3" xfId="199"/>
    <cellStyle name="20% - 强调文字颜色 3 3 2" xfId="200"/>
    <cellStyle name="20% - 强调文字颜色 3 3 2 2" xfId="201"/>
    <cellStyle name="20% - 强调文字颜色 3 3 2 2 2" xfId="202"/>
    <cellStyle name="20% - 强调文字颜色 3 3 2 3" xfId="203"/>
    <cellStyle name="20% - 强调文字颜色 3 3 2 4" xfId="204"/>
    <cellStyle name="20% - 强调文字颜色 3 3 3" xfId="205"/>
    <cellStyle name="20% - 强调文字颜色 3 3 3 2" xfId="206"/>
    <cellStyle name="20% - 强调文字颜色 3 3 4" xfId="207"/>
    <cellStyle name="20% - 强调文字颜色 3 3 5" xfId="208"/>
    <cellStyle name="20% - 强调文字颜色 3 4" xfId="209"/>
    <cellStyle name="20% - 强调文字颜色 3 4 2" xfId="210"/>
    <cellStyle name="20% - 强调文字颜色 3 4 2 2" xfId="211"/>
    <cellStyle name="20% - 强调文字颜色 3 4 3" xfId="212"/>
    <cellStyle name="20% - 强调文字颜色 3 4 4" xfId="213"/>
    <cellStyle name="20% - 强调文字颜色 3 5" xfId="214"/>
    <cellStyle name="20% - 强调文字颜色 3 5 2" xfId="3672"/>
    <cellStyle name="20% - 强调文字颜色 3 6" xfId="215"/>
    <cellStyle name="20% - 强调文字颜色 4" xfId="216" builtinId="42" customBuiltin="1"/>
    <cellStyle name="20% - 强调文字颜色 4 2" xfId="217"/>
    <cellStyle name="20% - 强调文字颜色 4 2 2" xfId="218"/>
    <cellStyle name="20% - 强调文字颜色 4 2 2 2" xfId="219"/>
    <cellStyle name="20% - 强调文字颜色 4 2 2 2 2" xfId="220"/>
    <cellStyle name="20% - 强调文字颜色 4 2 2 3" xfId="221"/>
    <cellStyle name="20% - 强调文字颜色 4 2 2 4" xfId="222"/>
    <cellStyle name="20% - 强调文字颜色 4 2 3" xfId="223"/>
    <cellStyle name="20% - 强调文字颜色 4 2 3 2" xfId="224"/>
    <cellStyle name="20% - 强调文字颜色 4 2 3 2 2" xfId="225"/>
    <cellStyle name="20% - 强调文字颜色 4 2 3 3" xfId="226"/>
    <cellStyle name="20% - 强调文字颜色 4 2 3 4" xfId="227"/>
    <cellStyle name="20% - 强调文字颜色 4 2 4" xfId="228"/>
    <cellStyle name="20% - 强调文字颜色 4 2 4 2" xfId="229"/>
    <cellStyle name="20% - 强调文字颜色 4 2 4 2 2" xfId="230"/>
    <cellStyle name="20% - 强调文字颜色 4 2 4 3" xfId="231"/>
    <cellStyle name="20% - 强调文字颜色 4 2 4 4" xfId="232"/>
    <cellStyle name="20% - 强调文字颜色 4 2 5" xfId="233"/>
    <cellStyle name="20% - 强调文字颜色 4 2 5 2" xfId="234"/>
    <cellStyle name="20% - 强调文字颜色 4 2 5 2 2" xfId="235"/>
    <cellStyle name="20% - 强调文字颜色 4 2 5 3" xfId="236"/>
    <cellStyle name="20% - 强调文字颜色 4 2 5 4" xfId="237"/>
    <cellStyle name="20% - 强调文字颜色 4 2 6" xfId="238"/>
    <cellStyle name="20% - 强调文字颜色 4 2 6 2" xfId="239"/>
    <cellStyle name="20% - 强调文字颜色 4 2 7" xfId="240"/>
    <cellStyle name="20% - 强调文字颜色 4 2 8" xfId="241"/>
    <cellStyle name="20% - 强调文字颜色 4 3" xfId="242"/>
    <cellStyle name="20% - 强调文字颜色 4 3 2" xfId="243"/>
    <cellStyle name="20% - 强调文字颜色 4 3 2 2" xfId="244"/>
    <cellStyle name="20% - 强调文字颜色 4 3 2 2 2" xfId="245"/>
    <cellStyle name="20% - 强调文字颜色 4 3 2 3" xfId="246"/>
    <cellStyle name="20% - 强调文字颜色 4 3 2 4" xfId="247"/>
    <cellStyle name="20% - 强调文字颜色 4 3 3" xfId="248"/>
    <cellStyle name="20% - 强调文字颜色 4 3 3 2" xfId="249"/>
    <cellStyle name="20% - 强调文字颜色 4 3 4" xfId="250"/>
    <cellStyle name="20% - 强调文字颜色 4 3 5" xfId="251"/>
    <cellStyle name="20% - 强调文字颜色 4 4" xfId="252"/>
    <cellStyle name="20% - 强调文字颜色 4 4 2" xfId="253"/>
    <cellStyle name="20% - 强调文字颜色 4 4 2 2" xfId="254"/>
    <cellStyle name="20% - 强调文字颜色 4 4 3" xfId="255"/>
    <cellStyle name="20% - 强调文字颜色 4 4 4" xfId="256"/>
    <cellStyle name="20% - 强调文字颜色 4 5" xfId="257"/>
    <cellStyle name="20% - 强调文字颜色 4 5 2" xfId="3673"/>
    <cellStyle name="20% - 强调文字颜色 4 6" xfId="258"/>
    <cellStyle name="20% - 强调文字颜色 5" xfId="259" builtinId="46" customBuiltin="1"/>
    <cellStyle name="20% - 强调文字颜色 5 2" xfId="260"/>
    <cellStyle name="20% - 强调文字颜色 5 2 2" xfId="261"/>
    <cellStyle name="20% - 强调文字颜色 5 2 2 2" xfId="262"/>
    <cellStyle name="20% - 强调文字颜色 5 2 2 2 2" xfId="263"/>
    <cellStyle name="20% - 强调文字颜色 5 2 2 3" xfId="264"/>
    <cellStyle name="20% - 强调文字颜色 5 2 2 4" xfId="265"/>
    <cellStyle name="20% - 强调文字颜色 5 2 3" xfId="266"/>
    <cellStyle name="20% - 强调文字颜色 5 2 3 2" xfId="267"/>
    <cellStyle name="20% - 强调文字颜色 5 2 3 2 2" xfId="268"/>
    <cellStyle name="20% - 强调文字颜色 5 2 3 3" xfId="269"/>
    <cellStyle name="20% - 强调文字颜色 5 2 3 4" xfId="270"/>
    <cellStyle name="20% - 强调文字颜色 5 2 4" xfId="271"/>
    <cellStyle name="20% - 强调文字颜色 5 2 4 2" xfId="272"/>
    <cellStyle name="20% - 强调文字颜色 5 2 4 2 2" xfId="273"/>
    <cellStyle name="20% - 强调文字颜色 5 2 4 3" xfId="274"/>
    <cellStyle name="20% - 强调文字颜色 5 2 4 4" xfId="275"/>
    <cellStyle name="20% - 强调文字颜色 5 2 5" xfId="276"/>
    <cellStyle name="20% - 强调文字颜色 5 2 5 2" xfId="277"/>
    <cellStyle name="20% - 强调文字颜色 5 2 5 2 2" xfId="278"/>
    <cellStyle name="20% - 强调文字颜色 5 2 5 3" xfId="279"/>
    <cellStyle name="20% - 强调文字颜色 5 2 5 4" xfId="280"/>
    <cellStyle name="20% - 强调文字颜色 5 2 6" xfId="281"/>
    <cellStyle name="20% - 强调文字颜色 5 2 6 2" xfId="282"/>
    <cellStyle name="20% - 强调文字颜色 5 2 7" xfId="283"/>
    <cellStyle name="20% - 强调文字颜色 5 2 8" xfId="284"/>
    <cellStyle name="20% - 强调文字颜色 5 3" xfId="285"/>
    <cellStyle name="20% - 强调文字颜色 5 3 2" xfId="286"/>
    <cellStyle name="20% - 强调文字颜色 5 3 2 2" xfId="287"/>
    <cellStyle name="20% - 强调文字颜色 5 3 2 2 2" xfId="288"/>
    <cellStyle name="20% - 强调文字颜色 5 3 2 3" xfId="289"/>
    <cellStyle name="20% - 强调文字颜色 5 3 2 4" xfId="290"/>
    <cellStyle name="20% - 强调文字颜色 5 3 3" xfId="291"/>
    <cellStyle name="20% - 强调文字颜色 5 3 3 2" xfId="292"/>
    <cellStyle name="20% - 强调文字颜色 5 3 4" xfId="293"/>
    <cellStyle name="20% - 强调文字颜色 5 3 5" xfId="294"/>
    <cellStyle name="20% - 强调文字颜色 5 4" xfId="295"/>
    <cellStyle name="20% - 强调文字颜色 5 4 2" xfId="3674"/>
    <cellStyle name="20% - 强调文字颜色 5 5" xfId="296"/>
    <cellStyle name="20% - 强调文字颜色 6" xfId="297" builtinId="50" customBuiltin="1"/>
    <cellStyle name="20% - 强调文字颜色 6 2" xfId="298"/>
    <cellStyle name="20% - 强调文字颜色 6 2 2" xfId="299"/>
    <cellStyle name="20% - 强调文字颜色 6 2 2 2" xfId="300"/>
    <cellStyle name="20% - 强调文字颜色 6 2 2 2 2" xfId="301"/>
    <cellStyle name="20% - 强调文字颜色 6 2 2 3" xfId="302"/>
    <cellStyle name="20% - 强调文字颜色 6 2 2 4" xfId="303"/>
    <cellStyle name="20% - 强调文字颜色 6 2 3" xfId="304"/>
    <cellStyle name="20% - 强调文字颜色 6 2 3 2" xfId="305"/>
    <cellStyle name="20% - 强调文字颜色 6 2 3 2 2" xfId="306"/>
    <cellStyle name="20% - 强调文字颜色 6 2 3 3" xfId="307"/>
    <cellStyle name="20% - 强调文字颜色 6 2 3 4" xfId="308"/>
    <cellStyle name="20% - 强调文字颜色 6 2 4" xfId="309"/>
    <cellStyle name="20% - 强调文字颜色 6 2 4 2" xfId="310"/>
    <cellStyle name="20% - 强调文字颜色 6 2 4 2 2" xfId="311"/>
    <cellStyle name="20% - 强调文字颜色 6 2 4 3" xfId="312"/>
    <cellStyle name="20% - 强调文字颜色 6 2 4 4" xfId="313"/>
    <cellStyle name="20% - 强调文字颜色 6 2 5" xfId="314"/>
    <cellStyle name="20% - 强调文字颜色 6 2 5 2" xfId="315"/>
    <cellStyle name="20% - 强调文字颜色 6 2 5 2 2" xfId="316"/>
    <cellStyle name="20% - 强调文字颜色 6 2 5 3" xfId="317"/>
    <cellStyle name="20% - 强调文字颜色 6 2 5 4" xfId="318"/>
    <cellStyle name="20% - 强调文字颜色 6 2 6" xfId="319"/>
    <cellStyle name="20% - 强调文字颜色 6 2 6 2" xfId="320"/>
    <cellStyle name="20% - 强调文字颜色 6 2 7" xfId="321"/>
    <cellStyle name="20% - 强调文字颜色 6 2 8" xfId="322"/>
    <cellStyle name="20% - 强调文字颜色 6 3" xfId="323"/>
    <cellStyle name="20% - 强调文字颜色 6 3 2" xfId="324"/>
    <cellStyle name="20% - 强调文字颜色 6 3 2 2" xfId="325"/>
    <cellStyle name="20% - 强调文字颜色 6 3 2 2 2" xfId="326"/>
    <cellStyle name="20% - 强调文字颜色 6 3 2 3" xfId="327"/>
    <cellStyle name="20% - 强调文字颜色 6 3 2 4" xfId="328"/>
    <cellStyle name="20% - 强调文字颜色 6 3 3" xfId="329"/>
    <cellStyle name="20% - 强调文字颜色 6 3 3 2" xfId="330"/>
    <cellStyle name="20% - 强调文字颜色 6 3 4" xfId="331"/>
    <cellStyle name="20% - 强调文字颜色 6 3 5" xfId="332"/>
    <cellStyle name="20% - 强调文字颜色 6 4" xfId="333"/>
    <cellStyle name="20% - 强调文字颜色 6 4 2" xfId="3675"/>
    <cellStyle name="20% - 强调文字颜色 6 5" xfId="334"/>
    <cellStyle name="20% - 着色 1" xfId="335"/>
    <cellStyle name="20% - 着色 1 2" xfId="336"/>
    <cellStyle name="20% - 着色 1 2 2" xfId="337"/>
    <cellStyle name="20% - 着色 1 3" xfId="338"/>
    <cellStyle name="20% - 着色 1 4" xfId="339"/>
    <cellStyle name="20% - 着色 2" xfId="340"/>
    <cellStyle name="20% - 着色 2 2" xfId="341"/>
    <cellStyle name="20% - 着色 2 2 2" xfId="342"/>
    <cellStyle name="20% - 着色 2 3" xfId="343"/>
    <cellStyle name="20% - 着色 2 4" xfId="344"/>
    <cellStyle name="20% - 着色 3" xfId="345"/>
    <cellStyle name="20% - 着色 3 2" xfId="346"/>
    <cellStyle name="20% - 着色 3 2 2" xfId="347"/>
    <cellStyle name="20% - 着色 3 3" xfId="348"/>
    <cellStyle name="20% - 着色 3 4" xfId="349"/>
    <cellStyle name="20% - 着色 4" xfId="350"/>
    <cellStyle name="20% - 着色 4 2" xfId="351"/>
    <cellStyle name="20% - 着色 4 2 2" xfId="352"/>
    <cellStyle name="20% - 着色 4 3" xfId="353"/>
    <cellStyle name="20% - 着色 4 4" xfId="354"/>
    <cellStyle name="20% - 着色 5" xfId="355"/>
    <cellStyle name="20% - 着色 5 2" xfId="356"/>
    <cellStyle name="20% - 着色 5 2 2" xfId="357"/>
    <cellStyle name="20% - 着色 5 3" xfId="358"/>
    <cellStyle name="20% - 着色 5 4" xfId="359"/>
    <cellStyle name="20% - 着色 6" xfId="360"/>
    <cellStyle name="20% - 着色 6 2" xfId="361"/>
    <cellStyle name="20% - 着色 6 2 2" xfId="362"/>
    <cellStyle name="20% - 着色 6 3" xfId="363"/>
    <cellStyle name="20% - 着色 6 4" xfId="364"/>
    <cellStyle name="3" xfId="365"/>
    <cellStyle name="3?" xfId="366"/>
    <cellStyle name="3?ê" xfId="367"/>
    <cellStyle name="3_03-17" xfId="368"/>
    <cellStyle name="3_04-19" xfId="369"/>
    <cellStyle name="3_05" xfId="370"/>
    <cellStyle name="3_2005-18" xfId="371"/>
    <cellStyle name="3_2005-19" xfId="372"/>
    <cellStyle name="3_封面" xfId="373"/>
    <cellStyle name="3¡" xfId="374"/>
    <cellStyle name="3￡" xfId="375"/>
    <cellStyle name="³£" xfId="376"/>
    <cellStyle name="3￡1" xfId="377"/>
    <cellStyle name="³£¹æ" xfId="378"/>
    <cellStyle name="40% - 强调文字颜色 1" xfId="379" builtinId="31" customBuiltin="1"/>
    <cellStyle name="40% - 强调文字颜色 1 2" xfId="380"/>
    <cellStyle name="40% - 强调文字颜色 1 2 2" xfId="381"/>
    <cellStyle name="40% - 强调文字颜色 1 2 2 2" xfId="382"/>
    <cellStyle name="40% - 强调文字颜色 1 2 2 2 2" xfId="383"/>
    <cellStyle name="40% - 强调文字颜色 1 2 2 3" xfId="384"/>
    <cellStyle name="40% - 强调文字颜色 1 2 2 4" xfId="385"/>
    <cellStyle name="40% - 强调文字颜色 1 2 3" xfId="386"/>
    <cellStyle name="40% - 强调文字颜色 1 2 3 2" xfId="387"/>
    <cellStyle name="40% - 强调文字颜色 1 2 3 2 2" xfId="388"/>
    <cellStyle name="40% - 强调文字颜色 1 2 3 3" xfId="389"/>
    <cellStyle name="40% - 强调文字颜色 1 2 3 4" xfId="390"/>
    <cellStyle name="40% - 强调文字颜色 1 2 4" xfId="391"/>
    <cellStyle name="40% - 强调文字颜色 1 2 4 2" xfId="392"/>
    <cellStyle name="40% - 强调文字颜色 1 2 4 2 2" xfId="393"/>
    <cellStyle name="40% - 强调文字颜色 1 2 4 3" xfId="394"/>
    <cellStyle name="40% - 强调文字颜色 1 2 4 4" xfId="395"/>
    <cellStyle name="40% - 强调文字颜色 1 2 5" xfId="396"/>
    <cellStyle name="40% - 强调文字颜色 1 2 5 2" xfId="397"/>
    <cellStyle name="40% - 强调文字颜色 1 2 5 2 2" xfId="398"/>
    <cellStyle name="40% - 强调文字颜色 1 2 5 3" xfId="399"/>
    <cellStyle name="40% - 强调文字颜色 1 2 5 4" xfId="400"/>
    <cellStyle name="40% - 强调文字颜色 1 2 6" xfId="401"/>
    <cellStyle name="40% - 强调文字颜色 1 2 6 2" xfId="402"/>
    <cellStyle name="40% - 强调文字颜色 1 2 7" xfId="403"/>
    <cellStyle name="40% - 强调文字颜色 1 2 8" xfId="404"/>
    <cellStyle name="40% - 强调文字颜色 1 3" xfId="405"/>
    <cellStyle name="40% - 强调文字颜色 1 3 2" xfId="406"/>
    <cellStyle name="40% - 强调文字颜色 1 3 2 2" xfId="407"/>
    <cellStyle name="40% - 强调文字颜色 1 3 2 2 2" xfId="408"/>
    <cellStyle name="40% - 强调文字颜色 1 3 2 3" xfId="409"/>
    <cellStyle name="40% - 强调文字颜色 1 3 2 4" xfId="410"/>
    <cellStyle name="40% - 强调文字颜色 1 3 3" xfId="411"/>
    <cellStyle name="40% - 强调文字颜色 1 3 3 2" xfId="412"/>
    <cellStyle name="40% - 强调文字颜色 1 3 4" xfId="413"/>
    <cellStyle name="40% - 强调文字颜色 1 3 5" xfId="414"/>
    <cellStyle name="40% - 强调文字颜色 1 4" xfId="415"/>
    <cellStyle name="40% - 强调文字颜色 1 4 2" xfId="416"/>
    <cellStyle name="40% - 强调文字颜色 1 4 2 2" xfId="417"/>
    <cellStyle name="40% - 强调文字颜色 1 4 3" xfId="418"/>
    <cellStyle name="40% - 强调文字颜色 1 4 4" xfId="419"/>
    <cellStyle name="40% - 强调文字颜色 1 5" xfId="420"/>
    <cellStyle name="40% - 强调文字颜色 1 5 2" xfId="3676"/>
    <cellStyle name="40% - 强调文字颜色 1 6" xfId="421"/>
    <cellStyle name="40% - 强调文字颜色 2" xfId="422" builtinId="35" customBuiltin="1"/>
    <cellStyle name="40% - 强调文字颜色 2 2" xfId="423"/>
    <cellStyle name="40% - 强调文字颜色 2 2 2" xfId="424"/>
    <cellStyle name="40% - 强调文字颜色 2 2 2 2" xfId="425"/>
    <cellStyle name="40% - 强调文字颜色 2 2 2 2 2" xfId="426"/>
    <cellStyle name="40% - 强调文字颜色 2 2 2 3" xfId="427"/>
    <cellStyle name="40% - 强调文字颜色 2 2 2 4" xfId="428"/>
    <cellStyle name="40% - 强调文字颜色 2 2 3" xfId="429"/>
    <cellStyle name="40% - 强调文字颜色 2 2 3 2" xfId="430"/>
    <cellStyle name="40% - 强调文字颜色 2 2 3 2 2" xfId="431"/>
    <cellStyle name="40% - 强调文字颜色 2 2 3 3" xfId="432"/>
    <cellStyle name="40% - 强调文字颜色 2 2 3 4" xfId="433"/>
    <cellStyle name="40% - 强调文字颜色 2 2 4" xfId="434"/>
    <cellStyle name="40% - 强调文字颜色 2 2 4 2" xfId="435"/>
    <cellStyle name="40% - 强调文字颜色 2 2 4 2 2" xfId="436"/>
    <cellStyle name="40% - 强调文字颜色 2 2 4 3" xfId="437"/>
    <cellStyle name="40% - 强调文字颜色 2 2 4 4" xfId="438"/>
    <cellStyle name="40% - 强调文字颜色 2 2 5" xfId="439"/>
    <cellStyle name="40% - 强调文字颜色 2 2 5 2" xfId="440"/>
    <cellStyle name="40% - 强调文字颜色 2 2 5 2 2" xfId="441"/>
    <cellStyle name="40% - 强调文字颜色 2 2 5 3" xfId="442"/>
    <cellStyle name="40% - 强调文字颜色 2 2 5 4" xfId="443"/>
    <cellStyle name="40% - 强调文字颜色 2 2 6" xfId="444"/>
    <cellStyle name="40% - 强调文字颜色 2 2 6 2" xfId="445"/>
    <cellStyle name="40% - 强调文字颜色 2 2 7" xfId="446"/>
    <cellStyle name="40% - 强调文字颜色 2 2 8" xfId="447"/>
    <cellStyle name="40% - 强调文字颜色 2 3" xfId="448"/>
    <cellStyle name="40% - 强调文字颜色 2 3 2" xfId="449"/>
    <cellStyle name="40% - 强调文字颜色 2 3 2 2" xfId="450"/>
    <cellStyle name="40% - 强调文字颜色 2 3 2 2 2" xfId="451"/>
    <cellStyle name="40% - 强调文字颜色 2 3 2 3" xfId="452"/>
    <cellStyle name="40% - 强调文字颜色 2 3 2 4" xfId="453"/>
    <cellStyle name="40% - 强调文字颜色 2 3 3" xfId="454"/>
    <cellStyle name="40% - 强调文字颜色 2 3 3 2" xfId="455"/>
    <cellStyle name="40% - 强调文字颜色 2 3 4" xfId="456"/>
    <cellStyle name="40% - 强调文字颜色 2 3 5" xfId="457"/>
    <cellStyle name="40% - 强调文字颜色 2 4" xfId="458"/>
    <cellStyle name="40% - 强调文字颜色 2 4 2" xfId="3677"/>
    <cellStyle name="40% - 强调文字颜色 2 5" xfId="459"/>
    <cellStyle name="40% - 强调文字颜色 3" xfId="460" builtinId="39" customBuiltin="1"/>
    <cellStyle name="40% - 强调文字颜色 3 2" xfId="461"/>
    <cellStyle name="40% - 强调文字颜色 3 2 2" xfId="462"/>
    <cellStyle name="40% - 强调文字颜色 3 2 2 2" xfId="463"/>
    <cellStyle name="40% - 强调文字颜色 3 2 2 2 2" xfId="464"/>
    <cellStyle name="40% - 强调文字颜色 3 2 2 3" xfId="465"/>
    <cellStyle name="40% - 强调文字颜色 3 2 2 4" xfId="466"/>
    <cellStyle name="40% - 强调文字颜色 3 2 3" xfId="467"/>
    <cellStyle name="40% - 强调文字颜色 3 2 3 2" xfId="468"/>
    <cellStyle name="40% - 强调文字颜色 3 2 3 2 2" xfId="469"/>
    <cellStyle name="40% - 强调文字颜色 3 2 3 3" xfId="470"/>
    <cellStyle name="40% - 强调文字颜色 3 2 3 4" xfId="471"/>
    <cellStyle name="40% - 强调文字颜色 3 2 4" xfId="472"/>
    <cellStyle name="40% - 强调文字颜色 3 2 4 2" xfId="473"/>
    <cellStyle name="40% - 强调文字颜色 3 2 4 2 2" xfId="474"/>
    <cellStyle name="40% - 强调文字颜色 3 2 4 3" xfId="475"/>
    <cellStyle name="40% - 强调文字颜色 3 2 4 4" xfId="476"/>
    <cellStyle name="40% - 强调文字颜色 3 2 5" xfId="477"/>
    <cellStyle name="40% - 强调文字颜色 3 2 5 2" xfId="478"/>
    <cellStyle name="40% - 强调文字颜色 3 2 5 2 2" xfId="479"/>
    <cellStyle name="40% - 强调文字颜色 3 2 5 3" xfId="480"/>
    <cellStyle name="40% - 强调文字颜色 3 2 5 4" xfId="481"/>
    <cellStyle name="40% - 强调文字颜色 3 2 6" xfId="482"/>
    <cellStyle name="40% - 强调文字颜色 3 2 6 2" xfId="483"/>
    <cellStyle name="40% - 强调文字颜色 3 2 7" xfId="484"/>
    <cellStyle name="40% - 强调文字颜色 3 2 8" xfId="485"/>
    <cellStyle name="40% - 强调文字颜色 3 3" xfId="486"/>
    <cellStyle name="40% - 强调文字颜色 3 3 2" xfId="487"/>
    <cellStyle name="40% - 强调文字颜色 3 3 2 2" xfId="488"/>
    <cellStyle name="40% - 强调文字颜色 3 3 2 2 2" xfId="489"/>
    <cellStyle name="40% - 强调文字颜色 3 3 2 3" xfId="490"/>
    <cellStyle name="40% - 强调文字颜色 3 3 2 4" xfId="491"/>
    <cellStyle name="40% - 强调文字颜色 3 3 3" xfId="492"/>
    <cellStyle name="40% - 强调文字颜色 3 3 3 2" xfId="493"/>
    <cellStyle name="40% - 强调文字颜色 3 3 4" xfId="494"/>
    <cellStyle name="40% - 强调文字颜色 3 3 5" xfId="495"/>
    <cellStyle name="40% - 强调文字颜色 3 4" xfId="496"/>
    <cellStyle name="40% - 强调文字颜色 3 4 2" xfId="497"/>
    <cellStyle name="40% - 强调文字颜色 3 4 2 2" xfId="498"/>
    <cellStyle name="40% - 强调文字颜色 3 4 3" xfId="499"/>
    <cellStyle name="40% - 强调文字颜色 3 4 4" xfId="500"/>
    <cellStyle name="40% - 强调文字颜色 3 5" xfId="501"/>
    <cellStyle name="40% - 强调文字颜色 3 5 2" xfId="3678"/>
    <cellStyle name="40% - 强调文字颜色 3 6" xfId="502"/>
    <cellStyle name="40% - 强调文字颜色 4" xfId="503" builtinId="43" customBuiltin="1"/>
    <cellStyle name="40% - 强调文字颜色 4 2" xfId="504"/>
    <cellStyle name="40% - 强调文字颜色 4 2 2" xfId="505"/>
    <cellStyle name="40% - 强调文字颜色 4 2 2 2" xfId="506"/>
    <cellStyle name="40% - 强调文字颜色 4 2 2 2 2" xfId="507"/>
    <cellStyle name="40% - 强调文字颜色 4 2 2 3" xfId="508"/>
    <cellStyle name="40% - 强调文字颜色 4 2 2 4" xfId="509"/>
    <cellStyle name="40% - 强调文字颜色 4 2 3" xfId="510"/>
    <cellStyle name="40% - 强调文字颜色 4 2 3 2" xfId="511"/>
    <cellStyle name="40% - 强调文字颜色 4 2 3 2 2" xfId="512"/>
    <cellStyle name="40% - 强调文字颜色 4 2 3 3" xfId="513"/>
    <cellStyle name="40% - 强调文字颜色 4 2 3 4" xfId="514"/>
    <cellStyle name="40% - 强调文字颜色 4 2 4" xfId="515"/>
    <cellStyle name="40% - 强调文字颜色 4 2 4 2" xfId="516"/>
    <cellStyle name="40% - 强调文字颜色 4 2 4 2 2" xfId="517"/>
    <cellStyle name="40% - 强调文字颜色 4 2 4 3" xfId="518"/>
    <cellStyle name="40% - 强调文字颜色 4 2 4 4" xfId="519"/>
    <cellStyle name="40% - 强调文字颜色 4 2 5" xfId="520"/>
    <cellStyle name="40% - 强调文字颜色 4 2 5 2" xfId="521"/>
    <cellStyle name="40% - 强调文字颜色 4 2 5 2 2" xfId="522"/>
    <cellStyle name="40% - 强调文字颜色 4 2 5 3" xfId="523"/>
    <cellStyle name="40% - 强调文字颜色 4 2 5 4" xfId="524"/>
    <cellStyle name="40% - 强调文字颜色 4 2 6" xfId="525"/>
    <cellStyle name="40% - 强调文字颜色 4 2 6 2" xfId="526"/>
    <cellStyle name="40% - 强调文字颜色 4 2 7" xfId="527"/>
    <cellStyle name="40% - 强调文字颜色 4 2 8" xfId="528"/>
    <cellStyle name="40% - 强调文字颜色 4 3" xfId="529"/>
    <cellStyle name="40% - 强调文字颜色 4 3 2" xfId="530"/>
    <cellStyle name="40% - 强调文字颜色 4 3 2 2" xfId="531"/>
    <cellStyle name="40% - 强调文字颜色 4 3 2 2 2" xfId="532"/>
    <cellStyle name="40% - 强调文字颜色 4 3 2 3" xfId="533"/>
    <cellStyle name="40% - 强调文字颜色 4 3 2 4" xfId="534"/>
    <cellStyle name="40% - 强调文字颜色 4 3 3" xfId="535"/>
    <cellStyle name="40% - 强调文字颜色 4 3 3 2" xfId="536"/>
    <cellStyle name="40% - 强调文字颜色 4 3 4" xfId="537"/>
    <cellStyle name="40% - 强调文字颜色 4 3 5" xfId="538"/>
    <cellStyle name="40% - 强调文字颜色 4 4" xfId="539"/>
    <cellStyle name="40% - 强调文字颜色 4 4 2" xfId="540"/>
    <cellStyle name="40% - 强调文字颜色 4 4 2 2" xfId="541"/>
    <cellStyle name="40% - 强调文字颜色 4 4 3" xfId="542"/>
    <cellStyle name="40% - 强调文字颜色 4 4 4" xfId="543"/>
    <cellStyle name="40% - 强调文字颜色 4 5" xfId="544"/>
    <cellStyle name="40% - 强调文字颜色 4 5 2" xfId="3679"/>
    <cellStyle name="40% - 强调文字颜色 4 6" xfId="545"/>
    <cellStyle name="40% - 强调文字颜色 5" xfId="546" builtinId="47" customBuiltin="1"/>
    <cellStyle name="40% - 强调文字颜色 5 2" xfId="547"/>
    <cellStyle name="40% - 强调文字颜色 5 2 2" xfId="548"/>
    <cellStyle name="40% - 强调文字颜色 5 2 2 2" xfId="549"/>
    <cellStyle name="40% - 强调文字颜色 5 2 2 2 2" xfId="550"/>
    <cellStyle name="40% - 强调文字颜色 5 2 2 3" xfId="551"/>
    <cellStyle name="40% - 强调文字颜色 5 2 2 4" xfId="552"/>
    <cellStyle name="40% - 强调文字颜色 5 2 3" xfId="553"/>
    <cellStyle name="40% - 强调文字颜色 5 2 3 2" xfId="554"/>
    <cellStyle name="40% - 强调文字颜色 5 2 3 2 2" xfId="555"/>
    <cellStyle name="40% - 强调文字颜色 5 2 3 3" xfId="556"/>
    <cellStyle name="40% - 强调文字颜色 5 2 3 4" xfId="557"/>
    <cellStyle name="40% - 强调文字颜色 5 2 4" xfId="558"/>
    <cellStyle name="40% - 强调文字颜色 5 2 4 2" xfId="559"/>
    <cellStyle name="40% - 强调文字颜色 5 2 4 2 2" xfId="560"/>
    <cellStyle name="40% - 强调文字颜色 5 2 4 3" xfId="561"/>
    <cellStyle name="40% - 强调文字颜色 5 2 4 4" xfId="562"/>
    <cellStyle name="40% - 强调文字颜色 5 2 5" xfId="563"/>
    <cellStyle name="40% - 强调文字颜色 5 2 5 2" xfId="564"/>
    <cellStyle name="40% - 强调文字颜色 5 2 5 2 2" xfId="565"/>
    <cellStyle name="40% - 强调文字颜色 5 2 5 3" xfId="566"/>
    <cellStyle name="40% - 强调文字颜色 5 2 5 4" xfId="567"/>
    <cellStyle name="40% - 强调文字颜色 5 2 6" xfId="568"/>
    <cellStyle name="40% - 强调文字颜色 5 2 6 2" xfId="569"/>
    <cellStyle name="40% - 强调文字颜色 5 2 7" xfId="570"/>
    <cellStyle name="40% - 强调文字颜色 5 2 8" xfId="571"/>
    <cellStyle name="40% - 强调文字颜色 5 3" xfId="572"/>
    <cellStyle name="40% - 强调文字颜色 5 3 2" xfId="573"/>
    <cellStyle name="40% - 强调文字颜色 5 3 2 2" xfId="574"/>
    <cellStyle name="40% - 强调文字颜色 5 3 2 2 2" xfId="575"/>
    <cellStyle name="40% - 强调文字颜色 5 3 2 3" xfId="576"/>
    <cellStyle name="40% - 强调文字颜色 5 3 2 4" xfId="577"/>
    <cellStyle name="40% - 强调文字颜色 5 3 3" xfId="578"/>
    <cellStyle name="40% - 强调文字颜色 5 3 3 2" xfId="579"/>
    <cellStyle name="40% - 强调文字颜色 5 3 4" xfId="580"/>
    <cellStyle name="40% - 强调文字颜色 5 3 5" xfId="581"/>
    <cellStyle name="40% - 强调文字颜色 5 4" xfId="582"/>
    <cellStyle name="40% - 强调文字颜色 5 4 2" xfId="3680"/>
    <cellStyle name="40% - 强调文字颜色 5 5" xfId="583"/>
    <cellStyle name="40% - 强调文字颜色 6" xfId="584" builtinId="51" customBuiltin="1"/>
    <cellStyle name="40% - 强调文字颜色 6 2" xfId="585"/>
    <cellStyle name="40% - 强调文字颜色 6 2 2" xfId="586"/>
    <cellStyle name="40% - 强调文字颜色 6 2 2 2" xfId="587"/>
    <cellStyle name="40% - 强调文字颜色 6 2 2 2 2" xfId="588"/>
    <cellStyle name="40% - 强调文字颜色 6 2 2 3" xfId="589"/>
    <cellStyle name="40% - 强调文字颜色 6 2 2 4" xfId="590"/>
    <cellStyle name="40% - 强调文字颜色 6 2 3" xfId="591"/>
    <cellStyle name="40% - 强调文字颜色 6 2 3 2" xfId="592"/>
    <cellStyle name="40% - 强调文字颜色 6 2 3 2 2" xfId="593"/>
    <cellStyle name="40% - 强调文字颜色 6 2 3 3" xfId="594"/>
    <cellStyle name="40% - 强调文字颜色 6 2 3 4" xfId="595"/>
    <cellStyle name="40% - 强调文字颜色 6 2 4" xfId="596"/>
    <cellStyle name="40% - 强调文字颜色 6 2 4 2" xfId="597"/>
    <cellStyle name="40% - 强调文字颜色 6 2 4 2 2" xfId="598"/>
    <cellStyle name="40% - 强调文字颜色 6 2 4 3" xfId="599"/>
    <cellStyle name="40% - 强调文字颜色 6 2 4 4" xfId="600"/>
    <cellStyle name="40% - 强调文字颜色 6 2 5" xfId="601"/>
    <cellStyle name="40% - 强调文字颜色 6 2 5 2" xfId="602"/>
    <cellStyle name="40% - 强调文字颜色 6 2 5 2 2" xfId="603"/>
    <cellStyle name="40% - 强调文字颜色 6 2 5 3" xfId="604"/>
    <cellStyle name="40% - 强调文字颜色 6 2 5 4" xfId="605"/>
    <cellStyle name="40% - 强调文字颜色 6 2 6" xfId="606"/>
    <cellStyle name="40% - 强调文字颜色 6 2 6 2" xfId="607"/>
    <cellStyle name="40% - 强调文字颜色 6 2 7" xfId="608"/>
    <cellStyle name="40% - 强调文字颜色 6 2 8" xfId="609"/>
    <cellStyle name="40% - 强调文字颜色 6 3" xfId="610"/>
    <cellStyle name="40% - 强调文字颜色 6 3 2" xfId="611"/>
    <cellStyle name="40% - 强调文字颜色 6 3 2 2" xfId="612"/>
    <cellStyle name="40% - 强调文字颜色 6 3 2 2 2" xfId="613"/>
    <cellStyle name="40% - 强调文字颜色 6 3 2 3" xfId="614"/>
    <cellStyle name="40% - 强调文字颜色 6 3 2 4" xfId="615"/>
    <cellStyle name="40% - 强调文字颜色 6 3 3" xfId="616"/>
    <cellStyle name="40% - 强调文字颜色 6 3 3 2" xfId="617"/>
    <cellStyle name="40% - 强调文字颜色 6 3 4" xfId="618"/>
    <cellStyle name="40% - 强调文字颜色 6 3 5" xfId="619"/>
    <cellStyle name="40% - 强调文字颜色 6 4" xfId="620"/>
    <cellStyle name="40% - 强调文字颜色 6 4 2" xfId="621"/>
    <cellStyle name="40% - 强调文字颜色 6 4 2 2" xfId="622"/>
    <cellStyle name="40% - 强调文字颜色 6 4 3" xfId="623"/>
    <cellStyle name="40% - 强调文字颜色 6 4 4" xfId="624"/>
    <cellStyle name="40% - 强调文字颜色 6 5" xfId="625"/>
    <cellStyle name="40% - 强调文字颜色 6 5 2" xfId="3681"/>
    <cellStyle name="40% - 强调文字颜色 6 6" xfId="626"/>
    <cellStyle name="40% - 着色 1" xfId="627"/>
    <cellStyle name="40% - 着色 1 2" xfId="628"/>
    <cellStyle name="40% - 着色 1 2 2" xfId="629"/>
    <cellStyle name="40% - 着色 1 3" xfId="630"/>
    <cellStyle name="40% - 着色 1 4" xfId="631"/>
    <cellStyle name="40% - 着色 2" xfId="632"/>
    <cellStyle name="40% - 着色 2 2" xfId="633"/>
    <cellStyle name="40% - 着色 2 2 2" xfId="634"/>
    <cellStyle name="40% - 着色 2 3" xfId="635"/>
    <cellStyle name="40% - 着色 2 4" xfId="636"/>
    <cellStyle name="40% - 着色 3" xfId="637"/>
    <cellStyle name="40% - 着色 3 2" xfId="638"/>
    <cellStyle name="40% - 着色 3 2 2" xfId="639"/>
    <cellStyle name="40% - 着色 3 3" xfId="640"/>
    <cellStyle name="40% - 着色 3 4" xfId="641"/>
    <cellStyle name="40% - 着色 4" xfId="642"/>
    <cellStyle name="40% - 着色 4 2" xfId="643"/>
    <cellStyle name="40% - 着色 4 2 2" xfId="644"/>
    <cellStyle name="40% - 着色 4 3" xfId="645"/>
    <cellStyle name="40% - 着色 4 4" xfId="646"/>
    <cellStyle name="40% - 着色 5" xfId="647"/>
    <cellStyle name="40% - 着色 5 2" xfId="648"/>
    <cellStyle name="40% - 着色 5 2 2" xfId="649"/>
    <cellStyle name="40% - 着色 5 3" xfId="650"/>
    <cellStyle name="40% - 着色 5 4" xfId="651"/>
    <cellStyle name="40% - 着色 6" xfId="652"/>
    <cellStyle name="40% - 着色 6 2" xfId="653"/>
    <cellStyle name="40% - 着色 6 2 2" xfId="654"/>
    <cellStyle name="40% - 着色 6 3" xfId="655"/>
    <cellStyle name="40% - 着色 6 4" xfId="656"/>
    <cellStyle name="60% - 强调文字颜色 1" xfId="657" builtinId="32" customBuiltin="1"/>
    <cellStyle name="60% - 强调文字颜色 1 2" xfId="658"/>
    <cellStyle name="60% - 强调文字颜色 1 2 2" xfId="659"/>
    <cellStyle name="60% - 强调文字颜色 1 2 2 2" xfId="660"/>
    <cellStyle name="60% - 强调文字颜色 1 2 2 3" xfId="661"/>
    <cellStyle name="60% - 强调文字颜色 1 2 3" xfId="662"/>
    <cellStyle name="60% - 强调文字颜色 1 2 3 2" xfId="663"/>
    <cellStyle name="60% - 强调文字颜色 1 2 3 3" xfId="664"/>
    <cellStyle name="60% - 强调文字颜色 1 2 4" xfId="665"/>
    <cellStyle name="60% - 强调文字颜色 1 2 4 2" xfId="666"/>
    <cellStyle name="60% - 强调文字颜色 1 2 4 3" xfId="667"/>
    <cellStyle name="60% - 强调文字颜色 1 2 5" xfId="668"/>
    <cellStyle name="60% - 强调文字颜色 1 2 6" xfId="669"/>
    <cellStyle name="60% - 强调文字颜色 1 3" xfId="670"/>
    <cellStyle name="60% - 强调文字颜色 1 3 2" xfId="671"/>
    <cellStyle name="60% - 强调文字颜色 1 3 2 2" xfId="672"/>
    <cellStyle name="60% - 强调文字颜色 1 3 2 3" xfId="673"/>
    <cellStyle name="60% - 强调文字颜色 1 3 3" xfId="674"/>
    <cellStyle name="60% - 强调文字颜色 1 3 4" xfId="675"/>
    <cellStyle name="60% - 强调文字颜色 1 4" xfId="676"/>
    <cellStyle name="60% - 强调文字颜色 1 4 2" xfId="677"/>
    <cellStyle name="60% - 强调文字颜色 1 4 3" xfId="678"/>
    <cellStyle name="60% - 强调文字颜色 1 5" xfId="679"/>
    <cellStyle name="60% - 强调文字颜色 1 5 2" xfId="3682"/>
    <cellStyle name="60% - 强调文字颜色 2" xfId="680" builtinId="36" customBuiltin="1"/>
    <cellStyle name="60% - 强调文字颜色 2 2" xfId="681"/>
    <cellStyle name="60% - 强调文字颜色 2 2 2" xfId="682"/>
    <cellStyle name="60% - 强调文字颜色 2 2 2 2" xfId="683"/>
    <cellStyle name="60% - 强调文字颜色 2 2 2 3" xfId="684"/>
    <cellStyle name="60% - 强调文字颜色 2 2 3" xfId="685"/>
    <cellStyle name="60% - 强调文字颜色 2 2 3 2" xfId="686"/>
    <cellStyle name="60% - 强调文字颜色 2 2 3 3" xfId="687"/>
    <cellStyle name="60% - 强调文字颜色 2 2 4" xfId="688"/>
    <cellStyle name="60% - 强调文字颜色 2 2 4 2" xfId="689"/>
    <cellStyle name="60% - 强调文字颜色 2 2 4 3" xfId="690"/>
    <cellStyle name="60% - 强调文字颜色 2 2 5" xfId="691"/>
    <cellStyle name="60% - 强调文字颜色 2 2 6" xfId="692"/>
    <cellStyle name="60% - 强调文字颜色 2 3" xfId="693"/>
    <cellStyle name="60% - 强调文字颜色 2 3 2" xfId="694"/>
    <cellStyle name="60% - 强调文字颜色 2 3 2 2" xfId="695"/>
    <cellStyle name="60% - 强调文字颜色 2 3 2 3" xfId="696"/>
    <cellStyle name="60% - 强调文字颜色 2 3 3" xfId="697"/>
    <cellStyle name="60% - 强调文字颜色 2 3 4" xfId="698"/>
    <cellStyle name="60% - 强调文字颜色 2 4" xfId="699"/>
    <cellStyle name="60% - 强调文字颜色 2 4 2" xfId="3683"/>
    <cellStyle name="60% - 强调文字颜色 3" xfId="700" builtinId="40" customBuiltin="1"/>
    <cellStyle name="60% - 强调文字颜色 3 2" xfId="701"/>
    <cellStyle name="60% - 强调文字颜色 3 2 2" xfId="702"/>
    <cellStyle name="60% - 强调文字颜色 3 2 2 2" xfId="703"/>
    <cellStyle name="60% - 强调文字颜色 3 2 2 3" xfId="704"/>
    <cellStyle name="60% - 强调文字颜色 3 2 3" xfId="705"/>
    <cellStyle name="60% - 强调文字颜色 3 2 3 2" xfId="706"/>
    <cellStyle name="60% - 强调文字颜色 3 2 3 3" xfId="707"/>
    <cellStyle name="60% - 强调文字颜色 3 2 4" xfId="708"/>
    <cellStyle name="60% - 强调文字颜色 3 2 4 2" xfId="709"/>
    <cellStyle name="60% - 强调文字颜色 3 2 4 3" xfId="710"/>
    <cellStyle name="60% - 强调文字颜色 3 2 5" xfId="711"/>
    <cellStyle name="60% - 强调文字颜色 3 2 6" xfId="712"/>
    <cellStyle name="60% - 强调文字颜色 3 3" xfId="713"/>
    <cellStyle name="60% - 强调文字颜色 3 3 2" xfId="714"/>
    <cellStyle name="60% - 强调文字颜色 3 3 2 2" xfId="715"/>
    <cellStyle name="60% - 强调文字颜色 3 3 2 3" xfId="716"/>
    <cellStyle name="60% - 强调文字颜色 3 3 3" xfId="717"/>
    <cellStyle name="60% - 强调文字颜色 3 3 4" xfId="718"/>
    <cellStyle name="60% - 强调文字颜色 3 4" xfId="719"/>
    <cellStyle name="60% - 强调文字颜色 3 4 2" xfId="720"/>
    <cellStyle name="60% - 强调文字颜色 3 4 3" xfId="721"/>
    <cellStyle name="60% - 强调文字颜色 3 5" xfId="722"/>
    <cellStyle name="60% - 强调文字颜色 3 5 2" xfId="3684"/>
    <cellStyle name="60% - 强调文字颜色 4" xfId="723" builtinId="44" customBuiltin="1"/>
    <cellStyle name="60% - 强调文字颜色 4 2" xfId="724"/>
    <cellStyle name="60% - 强调文字颜色 4 2 2" xfId="725"/>
    <cellStyle name="60% - 强调文字颜色 4 2 2 2" xfId="726"/>
    <cellStyle name="60% - 强调文字颜色 4 2 2 3" xfId="727"/>
    <cellStyle name="60% - 强调文字颜色 4 2 3" xfId="728"/>
    <cellStyle name="60% - 强调文字颜色 4 2 3 2" xfId="729"/>
    <cellStyle name="60% - 强调文字颜色 4 2 3 3" xfId="730"/>
    <cellStyle name="60% - 强调文字颜色 4 2 4" xfId="731"/>
    <cellStyle name="60% - 强调文字颜色 4 2 4 2" xfId="732"/>
    <cellStyle name="60% - 强调文字颜色 4 2 4 3" xfId="733"/>
    <cellStyle name="60% - 强调文字颜色 4 2 5" xfId="734"/>
    <cellStyle name="60% - 强调文字颜色 4 2 6" xfId="735"/>
    <cellStyle name="60% - 强调文字颜色 4 3" xfId="736"/>
    <cellStyle name="60% - 强调文字颜色 4 3 2" xfId="737"/>
    <cellStyle name="60% - 强调文字颜色 4 3 2 2" xfId="738"/>
    <cellStyle name="60% - 强调文字颜色 4 3 2 3" xfId="739"/>
    <cellStyle name="60% - 强调文字颜色 4 3 3" xfId="740"/>
    <cellStyle name="60% - 强调文字颜色 4 3 4" xfId="741"/>
    <cellStyle name="60% - 强调文字颜色 4 4" xfId="742"/>
    <cellStyle name="60% - 强调文字颜色 4 4 2" xfId="743"/>
    <cellStyle name="60% - 强调文字颜色 4 4 3" xfId="744"/>
    <cellStyle name="60% - 强调文字颜色 4 5" xfId="745"/>
    <cellStyle name="60% - 强调文字颜色 4 5 2" xfId="3685"/>
    <cellStyle name="60% - 强调文字颜色 5" xfId="746" builtinId="48" customBuiltin="1"/>
    <cellStyle name="60% - 强调文字颜色 5 2" xfId="747"/>
    <cellStyle name="60% - 强调文字颜色 5 2 2" xfId="748"/>
    <cellStyle name="60% - 强调文字颜色 5 2 2 2" xfId="749"/>
    <cellStyle name="60% - 强调文字颜色 5 2 2 3" xfId="750"/>
    <cellStyle name="60% - 强调文字颜色 5 2 3" xfId="751"/>
    <cellStyle name="60% - 强调文字颜色 5 2 3 2" xfId="752"/>
    <cellStyle name="60% - 强调文字颜色 5 2 3 3" xfId="753"/>
    <cellStyle name="60% - 强调文字颜色 5 2 4" xfId="754"/>
    <cellStyle name="60% - 强调文字颜色 5 2 4 2" xfId="755"/>
    <cellStyle name="60% - 强调文字颜色 5 2 4 3" xfId="756"/>
    <cellStyle name="60% - 强调文字颜色 5 2 5" xfId="757"/>
    <cellStyle name="60% - 强调文字颜色 5 2 6" xfId="758"/>
    <cellStyle name="60% - 强调文字颜色 5 3" xfId="759"/>
    <cellStyle name="60% - 强调文字颜色 5 3 2" xfId="760"/>
    <cellStyle name="60% - 强调文字颜色 5 3 2 2" xfId="761"/>
    <cellStyle name="60% - 强调文字颜色 5 3 2 3" xfId="762"/>
    <cellStyle name="60% - 强调文字颜色 5 3 3" xfId="763"/>
    <cellStyle name="60% - 强调文字颜色 5 3 4" xfId="764"/>
    <cellStyle name="60% - 强调文字颜色 5 4" xfId="765"/>
    <cellStyle name="60% - 强调文字颜色 5 4 2" xfId="3686"/>
    <cellStyle name="60% - 强调文字颜色 6" xfId="766" builtinId="52" customBuiltin="1"/>
    <cellStyle name="60% - 强调文字颜色 6 2" xfId="767"/>
    <cellStyle name="60% - 强调文字颜色 6 2 2" xfId="768"/>
    <cellStyle name="60% - 强调文字颜色 6 2 2 2" xfId="769"/>
    <cellStyle name="60% - 强调文字颜色 6 2 2 3" xfId="770"/>
    <cellStyle name="60% - 强调文字颜色 6 2 3" xfId="771"/>
    <cellStyle name="60% - 强调文字颜色 6 2 3 2" xfId="772"/>
    <cellStyle name="60% - 强调文字颜色 6 2 3 3" xfId="773"/>
    <cellStyle name="60% - 强调文字颜色 6 2 4" xfId="774"/>
    <cellStyle name="60% - 强调文字颜色 6 2 4 2" xfId="775"/>
    <cellStyle name="60% - 强调文字颜色 6 2 4 3" xfId="776"/>
    <cellStyle name="60% - 强调文字颜色 6 2 5" xfId="777"/>
    <cellStyle name="60% - 强调文字颜色 6 2 6" xfId="778"/>
    <cellStyle name="60% - 强调文字颜色 6 3" xfId="779"/>
    <cellStyle name="60% - 强调文字颜色 6 3 2" xfId="780"/>
    <cellStyle name="60% - 强调文字颜色 6 3 2 2" xfId="781"/>
    <cellStyle name="60% - 强调文字颜色 6 3 2 3" xfId="782"/>
    <cellStyle name="60% - 强调文字颜色 6 3 3" xfId="783"/>
    <cellStyle name="60% - 强调文字颜色 6 3 4" xfId="784"/>
    <cellStyle name="60% - 强调文字颜色 6 4" xfId="785"/>
    <cellStyle name="60% - 强调文字颜色 6 4 2" xfId="786"/>
    <cellStyle name="60% - 强调文字颜色 6 4 3" xfId="787"/>
    <cellStyle name="60% - 强调文字颜色 6 5" xfId="788"/>
    <cellStyle name="60% - 强调文字颜色 6 5 2" xfId="3687"/>
    <cellStyle name="60% - 着色 1" xfId="789"/>
    <cellStyle name="60% - 着色 1 2" xfId="790"/>
    <cellStyle name="60% - 着色 1 3" xfId="791"/>
    <cellStyle name="60% - 着色 2" xfId="792"/>
    <cellStyle name="60% - 着色 2 2" xfId="793"/>
    <cellStyle name="60% - 着色 2 3" xfId="794"/>
    <cellStyle name="60% - 着色 3" xfId="795"/>
    <cellStyle name="60% - 着色 3 2" xfId="796"/>
    <cellStyle name="60% - 着色 3 3" xfId="797"/>
    <cellStyle name="60% - 着色 4" xfId="798"/>
    <cellStyle name="60% - 着色 4 2" xfId="799"/>
    <cellStyle name="60% - 着色 4 3" xfId="800"/>
    <cellStyle name="60% - 着色 5" xfId="801"/>
    <cellStyle name="60% - 着色 5 2" xfId="802"/>
    <cellStyle name="60% - 着色 5 3" xfId="803"/>
    <cellStyle name="60% - 着色 6" xfId="804"/>
    <cellStyle name="60% - 着色 6 2" xfId="805"/>
    <cellStyle name="60% - 着色 6 3" xfId="806"/>
    <cellStyle name="Accent1" xfId="807"/>
    <cellStyle name="Accent1 - 20%" xfId="808"/>
    <cellStyle name="Accent1 - 20% 2" xfId="809"/>
    <cellStyle name="Accent1 - 20% 2 2" xfId="810"/>
    <cellStyle name="Accent1 - 20% 3" xfId="811"/>
    <cellStyle name="Accent1 - 20% 4" xfId="812"/>
    <cellStyle name="Accent1 - 40%" xfId="813"/>
    <cellStyle name="Accent1 - 40% 2" xfId="814"/>
    <cellStyle name="Accent1 - 40% 2 2" xfId="815"/>
    <cellStyle name="Accent1 - 40% 3" xfId="816"/>
    <cellStyle name="Accent1 - 40% 4" xfId="817"/>
    <cellStyle name="Accent1 - 60%" xfId="818"/>
    <cellStyle name="Accent1 - 60% 2" xfId="819"/>
    <cellStyle name="Accent1 - 60% 2 2" xfId="820"/>
    <cellStyle name="Accent1 - 60% 3" xfId="821"/>
    <cellStyle name="Accent1 - 60% 4" xfId="822"/>
    <cellStyle name="Accent1 2" xfId="823"/>
    <cellStyle name="Accent1 2 2" xfId="824"/>
    <cellStyle name="Accent1 3" xfId="825"/>
    <cellStyle name="Accent1 3 2" xfId="826"/>
    <cellStyle name="Accent1 4" xfId="827"/>
    <cellStyle name="Accent1 5" xfId="828"/>
    <cellStyle name="Accent1 6" xfId="829"/>
    <cellStyle name="Accent1 7" xfId="830"/>
    <cellStyle name="Accent1_2006年33甘肃" xfId="831"/>
    <cellStyle name="Accent2" xfId="832"/>
    <cellStyle name="Accent2 - 20%" xfId="833"/>
    <cellStyle name="Accent2 - 20% 2" xfId="834"/>
    <cellStyle name="Accent2 - 20% 2 2" xfId="835"/>
    <cellStyle name="Accent2 - 20% 3" xfId="836"/>
    <cellStyle name="Accent2 - 20% 4" xfId="837"/>
    <cellStyle name="Accent2 - 40%" xfId="838"/>
    <cellStyle name="Accent2 - 40% 2" xfId="839"/>
    <cellStyle name="Accent2 - 40% 2 2" xfId="840"/>
    <cellStyle name="Accent2 - 40% 3" xfId="841"/>
    <cellStyle name="Accent2 - 40% 4" xfId="842"/>
    <cellStyle name="Accent2 - 60%" xfId="843"/>
    <cellStyle name="Accent2 - 60% 2" xfId="844"/>
    <cellStyle name="Accent2 - 60% 2 2" xfId="845"/>
    <cellStyle name="Accent2 - 60% 3" xfId="846"/>
    <cellStyle name="Accent2 - 60% 4" xfId="847"/>
    <cellStyle name="Accent2 2" xfId="848"/>
    <cellStyle name="Accent2 2 2" xfId="849"/>
    <cellStyle name="Accent2 3" xfId="850"/>
    <cellStyle name="Accent2 3 2" xfId="851"/>
    <cellStyle name="Accent2 4" xfId="852"/>
    <cellStyle name="Accent2 5" xfId="853"/>
    <cellStyle name="Accent2 6" xfId="854"/>
    <cellStyle name="Accent2 7" xfId="855"/>
    <cellStyle name="Accent2_2006年33甘肃" xfId="856"/>
    <cellStyle name="Accent3" xfId="857"/>
    <cellStyle name="Accent3 - 20%" xfId="858"/>
    <cellStyle name="Accent3 - 20% 2" xfId="859"/>
    <cellStyle name="Accent3 - 20% 2 2" xfId="860"/>
    <cellStyle name="Accent3 - 20% 3" xfId="861"/>
    <cellStyle name="Accent3 - 20% 4" xfId="862"/>
    <cellStyle name="Accent3 - 40%" xfId="863"/>
    <cellStyle name="Accent3 - 40% 2" xfId="864"/>
    <cellStyle name="Accent3 - 40% 2 2" xfId="865"/>
    <cellStyle name="Accent3 - 40% 3" xfId="866"/>
    <cellStyle name="Accent3 - 40% 4" xfId="867"/>
    <cellStyle name="Accent3 - 60%" xfId="868"/>
    <cellStyle name="Accent3 - 60% 2" xfId="869"/>
    <cellStyle name="Accent3 - 60% 2 2" xfId="870"/>
    <cellStyle name="Accent3 - 60% 3" xfId="871"/>
    <cellStyle name="Accent3 - 60% 4" xfId="872"/>
    <cellStyle name="Accent3 2" xfId="873"/>
    <cellStyle name="Accent3 2 2" xfId="874"/>
    <cellStyle name="Accent3 3" xfId="875"/>
    <cellStyle name="Accent3 3 2" xfId="876"/>
    <cellStyle name="Accent3 4" xfId="877"/>
    <cellStyle name="Accent3 5" xfId="878"/>
    <cellStyle name="Accent3 6" xfId="879"/>
    <cellStyle name="Accent3 7" xfId="880"/>
    <cellStyle name="Accent3_2006年33甘肃" xfId="881"/>
    <cellStyle name="Accent4" xfId="882"/>
    <cellStyle name="Accent4 - 20%" xfId="883"/>
    <cellStyle name="Accent4 - 20% 2" xfId="884"/>
    <cellStyle name="Accent4 - 20% 2 2" xfId="885"/>
    <cellStyle name="Accent4 - 20% 3" xfId="886"/>
    <cellStyle name="Accent4 - 20% 4" xfId="887"/>
    <cellStyle name="Accent4 - 40%" xfId="888"/>
    <cellStyle name="Accent4 - 40% 2" xfId="889"/>
    <cellStyle name="Accent4 - 40% 2 2" xfId="890"/>
    <cellStyle name="Accent4 - 40% 3" xfId="891"/>
    <cellStyle name="Accent4 - 40% 4" xfId="892"/>
    <cellStyle name="Accent4 - 60%" xfId="893"/>
    <cellStyle name="Accent4 - 60% 2" xfId="894"/>
    <cellStyle name="Accent4 - 60% 2 2" xfId="895"/>
    <cellStyle name="Accent4 - 60% 3" xfId="896"/>
    <cellStyle name="Accent4 - 60% 4" xfId="897"/>
    <cellStyle name="Accent4 2" xfId="898"/>
    <cellStyle name="Accent4 2 2" xfId="899"/>
    <cellStyle name="Accent4 3" xfId="900"/>
    <cellStyle name="Accent4 3 2" xfId="901"/>
    <cellStyle name="Accent4 4" xfId="902"/>
    <cellStyle name="Accent4 5" xfId="903"/>
    <cellStyle name="Accent4 6" xfId="904"/>
    <cellStyle name="Accent4 7" xfId="905"/>
    <cellStyle name="Accent4_基金汇总" xfId="906"/>
    <cellStyle name="Accent5" xfId="907"/>
    <cellStyle name="Accent5 - 20%" xfId="908"/>
    <cellStyle name="Accent5 - 20% 2" xfId="909"/>
    <cellStyle name="Accent5 - 20% 2 2" xfId="910"/>
    <cellStyle name="Accent5 - 20% 3" xfId="911"/>
    <cellStyle name="Accent5 - 20% 4" xfId="912"/>
    <cellStyle name="Accent5 - 40%" xfId="913"/>
    <cellStyle name="Accent5 - 40% 2" xfId="914"/>
    <cellStyle name="Accent5 - 40% 2 2" xfId="915"/>
    <cellStyle name="Accent5 - 40% 3" xfId="916"/>
    <cellStyle name="Accent5 - 40% 4" xfId="917"/>
    <cellStyle name="Accent5 - 60%" xfId="918"/>
    <cellStyle name="Accent5 - 60% 2" xfId="919"/>
    <cellStyle name="Accent5 - 60% 2 2" xfId="920"/>
    <cellStyle name="Accent5 - 60% 3" xfId="921"/>
    <cellStyle name="Accent5 - 60% 4" xfId="922"/>
    <cellStyle name="Accent5 2" xfId="923"/>
    <cellStyle name="Accent5 2 2" xfId="924"/>
    <cellStyle name="Accent5 3" xfId="925"/>
    <cellStyle name="Accent5 3 2" xfId="926"/>
    <cellStyle name="Accent5 4" xfId="927"/>
    <cellStyle name="Accent5 5" xfId="928"/>
    <cellStyle name="Accent5 6" xfId="929"/>
    <cellStyle name="Accent5 7" xfId="930"/>
    <cellStyle name="Accent5_基金汇总" xfId="931"/>
    <cellStyle name="Accent6" xfId="932"/>
    <cellStyle name="Accent6 - 20%" xfId="933"/>
    <cellStyle name="Accent6 - 20% 2" xfId="934"/>
    <cellStyle name="Accent6 - 20% 2 2" xfId="935"/>
    <cellStyle name="Accent6 - 20% 3" xfId="936"/>
    <cellStyle name="Accent6 - 20% 4" xfId="937"/>
    <cellStyle name="Accent6 - 40%" xfId="938"/>
    <cellStyle name="Accent6 - 40% 2" xfId="939"/>
    <cellStyle name="Accent6 - 40% 2 2" xfId="940"/>
    <cellStyle name="Accent6 - 40% 3" xfId="941"/>
    <cellStyle name="Accent6 - 40% 4" xfId="942"/>
    <cellStyle name="Accent6 - 60%" xfId="943"/>
    <cellStyle name="Accent6 - 60% 2" xfId="944"/>
    <cellStyle name="Accent6 - 60% 2 2" xfId="945"/>
    <cellStyle name="Accent6 - 60% 3" xfId="946"/>
    <cellStyle name="Accent6 - 60% 4" xfId="947"/>
    <cellStyle name="Accent6 2" xfId="948"/>
    <cellStyle name="Accent6 2 2" xfId="949"/>
    <cellStyle name="Accent6 3" xfId="950"/>
    <cellStyle name="Accent6 3 2" xfId="951"/>
    <cellStyle name="Accent6 4" xfId="952"/>
    <cellStyle name="Accent6 5" xfId="953"/>
    <cellStyle name="Accent6 6" xfId="954"/>
    <cellStyle name="Accent6 7" xfId="955"/>
    <cellStyle name="Accent6_2006年33甘肃" xfId="956"/>
    <cellStyle name="Æõ" xfId="957"/>
    <cellStyle name="Æõ 2" xfId="958"/>
    <cellStyle name="Æõ 2 2" xfId="3689"/>
    <cellStyle name="Æõ 3" xfId="3688"/>
    <cellStyle name="Æõí¨" xfId="959"/>
    <cellStyle name="Æõí¨ 2" xfId="960"/>
    <cellStyle name="Æõí¨ 2 2" xfId="3691"/>
    <cellStyle name="Æõí¨ 3" xfId="3690"/>
    <cellStyle name="Ç§·" xfId="961"/>
    <cellStyle name="Ç§· 2" xfId="962"/>
    <cellStyle name="Ç§· 2 2" xfId="3693"/>
    <cellStyle name="Ç§· 3" xfId="3692"/>
    <cellStyle name="Ç§·öî»" xfId="963"/>
    <cellStyle name="Ç§·öî» 2" xfId="964"/>
    <cellStyle name="Ç§·öî» 2 2" xfId="3695"/>
    <cellStyle name="Ç§·öî» 3" xfId="3694"/>
    <cellStyle name="Ç§·öî»[0]" xfId="965"/>
    <cellStyle name="Ç§·öî»[0] 2" xfId="966"/>
    <cellStyle name="Ç§·öî»[0] 2 2" xfId="3697"/>
    <cellStyle name="Ç§·öî»[0] 3" xfId="3696"/>
    <cellStyle name="Ç§î»" xfId="967"/>
    <cellStyle name="Ç§î»[0]" xfId="968"/>
    <cellStyle name="Ç§î»·ö¸" xfId="969"/>
    <cellStyle name="Calc Currency (0)" xfId="970"/>
    <cellStyle name="ColLevel_0" xfId="971"/>
    <cellStyle name="Comma [0]" xfId="972"/>
    <cellStyle name="Comma [0] 2" xfId="973"/>
    <cellStyle name="Comma [0] 2 2" xfId="974"/>
    <cellStyle name="Comma [0] 2 2 2" xfId="3700"/>
    <cellStyle name="Comma [0] 2 3" xfId="3699"/>
    <cellStyle name="Comma [0] 3" xfId="3698"/>
    <cellStyle name="comma zerodec" xfId="975"/>
    <cellStyle name="Comma_04" xfId="976"/>
    <cellStyle name="Currency [0]" xfId="977"/>
    <cellStyle name="Currency [0] 2" xfId="978"/>
    <cellStyle name="Currency [0] 2 2" xfId="979"/>
    <cellStyle name="Currency [0] 2 2 2" xfId="3703"/>
    <cellStyle name="Currency [0] 2 3" xfId="3702"/>
    <cellStyle name="Currency [0] 3" xfId="3701"/>
    <cellStyle name="Currency_04" xfId="980"/>
    <cellStyle name="Currency1" xfId="981"/>
    <cellStyle name="Date" xfId="982"/>
    <cellStyle name="Dollar (zero dec)" xfId="983"/>
    <cellStyle name="Fixed" xfId="984"/>
    <cellStyle name="Grey" xfId="985"/>
    <cellStyle name="Grey 2" xfId="986"/>
    <cellStyle name="Header1" xfId="987"/>
    <cellStyle name="Header2" xfId="988"/>
    <cellStyle name="HEADING1" xfId="989"/>
    <cellStyle name="HEADING2" xfId="990"/>
    <cellStyle name="Input [yellow]" xfId="991"/>
    <cellStyle name="Input [yellow] 2" xfId="992"/>
    <cellStyle name="no dec" xfId="993"/>
    <cellStyle name="Norma,_laroux_4_营业在建 (2)_E21" xfId="994"/>
    <cellStyle name="Normal - Style1" xfId="995"/>
    <cellStyle name="Normal_#10-Headcount" xfId="996"/>
    <cellStyle name="Percent [2]" xfId="997"/>
    <cellStyle name="Percent [2] 2" xfId="998"/>
    <cellStyle name="Percent [2] 2 2" xfId="999"/>
    <cellStyle name="Percent [2] 2 2 2" xfId="3706"/>
    <cellStyle name="Percent [2] 2 3" xfId="3705"/>
    <cellStyle name="Percent [2] 3" xfId="3704"/>
    <cellStyle name="Percent_laroux" xfId="1000"/>
    <cellStyle name="RowLevel_0" xfId="1001"/>
    <cellStyle name="Total" xfId="1002"/>
    <cellStyle name="百" xfId="1003"/>
    <cellStyle name="百_03-17" xfId="1004"/>
    <cellStyle name="百_04-19" xfId="1005"/>
    <cellStyle name="百_05" xfId="1006"/>
    <cellStyle name="百_2005-18" xfId="1007"/>
    <cellStyle name="百_2005-19" xfId="1008"/>
    <cellStyle name="百_NJ09-03" xfId="1009"/>
    <cellStyle name="百_NJ09-04" xfId="1010"/>
    <cellStyle name="百_NJ09-05" xfId="1011"/>
    <cellStyle name="百_NJ09-07" xfId="1012"/>
    <cellStyle name="百_NJ09-08" xfId="1013"/>
    <cellStyle name="百_NJ17-07" xfId="1014"/>
    <cellStyle name="百_NJ17-08" xfId="1015"/>
    <cellStyle name="百_NJ17-11" xfId="1016"/>
    <cellStyle name="百_NJ17-16" xfId="1017"/>
    <cellStyle name="百_NJ17-18" xfId="1018"/>
    <cellStyle name="百_NJ17-19" xfId="1019"/>
    <cellStyle name="百_NJ17-21" xfId="1020"/>
    <cellStyle name="百_NJ17-22" xfId="1021"/>
    <cellStyle name="百_NJ17-23" xfId="1022"/>
    <cellStyle name="百_NJ17-25" xfId="1023"/>
    <cellStyle name="百_NJ17-26" xfId="1024"/>
    <cellStyle name="百_NJ17-27" xfId="1025"/>
    <cellStyle name="百_NJ17-28" xfId="1026"/>
    <cellStyle name="百_NJ17-33" xfId="1027"/>
    <cellStyle name="百_NJ17-34" xfId="1028"/>
    <cellStyle name="百_NJ17-35" xfId="1029"/>
    <cellStyle name="百_NJ17-36" xfId="1030"/>
    <cellStyle name="百_NJ17-37" xfId="1031"/>
    <cellStyle name="百_NJ17-39" xfId="1032"/>
    <cellStyle name="百_NJ17-42" xfId="1033"/>
    <cellStyle name="百_NJ17-47" xfId="1034"/>
    <cellStyle name="百_NJ17-54" xfId="1035"/>
    <cellStyle name="百_NJ17-60" xfId="1036"/>
    <cellStyle name="百_NJ17-62" xfId="1037"/>
    <cellStyle name="百_NJ18-01" xfId="1038"/>
    <cellStyle name="百_NJ18-02" xfId="1039"/>
    <cellStyle name="百_NJ18-03" xfId="1040"/>
    <cellStyle name="百_NJ18-04" xfId="1041"/>
    <cellStyle name="百_NJ18-05" xfId="1042"/>
    <cellStyle name="百_NJ18-06" xfId="1043"/>
    <cellStyle name="百_NJ18-07" xfId="1044"/>
    <cellStyle name="百_NJ18-08" xfId="1045"/>
    <cellStyle name="百_NJ18-09" xfId="1046"/>
    <cellStyle name="百_NJ18-10" xfId="1047"/>
    <cellStyle name="百_NJ18-11" xfId="1048"/>
    <cellStyle name="百_NJ18-12" xfId="1049"/>
    <cellStyle name="百_NJ18-13" xfId="1050"/>
    <cellStyle name="百_NJ18-14" xfId="1051"/>
    <cellStyle name="百_NJ18-17" xfId="1052"/>
    <cellStyle name="百_NJ18-18" xfId="1053"/>
    <cellStyle name="百_NJ18-19" xfId="1054"/>
    <cellStyle name="百_NJ18-21" xfId="1055"/>
    <cellStyle name="百_NJ18-23" xfId="1056"/>
    <cellStyle name="百_NJ18-27" xfId="1057"/>
    <cellStyle name="百_NJ18-32" xfId="1058"/>
    <cellStyle name="百_NJ18-33" xfId="1059"/>
    <cellStyle name="百_NJ18-34" xfId="1060"/>
    <cellStyle name="百_NJ18-38" xfId="1061"/>
    <cellStyle name="百_NJ18-39" xfId="1062"/>
    <cellStyle name="百_NJ18-43" xfId="1063"/>
    <cellStyle name="百_封面" xfId="1064"/>
    <cellStyle name="百分比 2" xfId="1065"/>
    <cellStyle name="百分比 2 2" xfId="1066"/>
    <cellStyle name="百分比 2 2 2" xfId="1067"/>
    <cellStyle name="百分比 2 2 2 2" xfId="1068"/>
    <cellStyle name="百分比 2 2 2 2 2" xfId="3710"/>
    <cellStyle name="百分比 2 2 2 3" xfId="3709"/>
    <cellStyle name="百分比 2 2 3" xfId="1069"/>
    <cellStyle name="百分比 2 2 3 2" xfId="3711"/>
    <cellStyle name="百分比 2 2 4" xfId="1070"/>
    <cellStyle name="百分比 2 2 4 2" xfId="3712"/>
    <cellStyle name="百分比 2 2 5" xfId="3708"/>
    <cellStyle name="百分比 2 3" xfId="1071"/>
    <cellStyle name="百分比 2 3 2" xfId="3713"/>
    <cellStyle name="百分比 2 4" xfId="1072"/>
    <cellStyle name="百分比 2 4 2" xfId="1073"/>
    <cellStyle name="百分比 2 4 2 2" xfId="3715"/>
    <cellStyle name="百分比 2 4 3" xfId="3714"/>
    <cellStyle name="百分比 2 5" xfId="1074"/>
    <cellStyle name="百分比 2 5 2" xfId="1075"/>
    <cellStyle name="百分比 2 5 2 2" xfId="3717"/>
    <cellStyle name="百分比 2 5 3" xfId="3716"/>
    <cellStyle name="百分比 2 6" xfId="1076"/>
    <cellStyle name="百分比 2 6 2" xfId="3718"/>
    <cellStyle name="百分比 2 7" xfId="3707"/>
    <cellStyle name="标题" xfId="1077" builtinId="15" customBuiltin="1"/>
    <cellStyle name="标题 1" xfId="1078" builtinId="16" customBuiltin="1"/>
    <cellStyle name="标题 1 10" xfId="1079"/>
    <cellStyle name="标题 1 10 2" xfId="3719"/>
    <cellStyle name="标题 1 2" xfId="1080"/>
    <cellStyle name="标题 1 2 2" xfId="1081"/>
    <cellStyle name="标题 1 2 2 2" xfId="1082"/>
    <cellStyle name="标题 1 2 2 3" xfId="1083"/>
    <cellStyle name="标题 1 2 3" xfId="1084"/>
    <cellStyle name="标题 1 2 3 2" xfId="1085"/>
    <cellStyle name="标题 1 2 3 3" xfId="1086"/>
    <cellStyle name="标题 1 2 4" xfId="1087"/>
    <cellStyle name="标题 1 2 5" xfId="1088"/>
    <cellStyle name="标题 1 2_1.3日 2017年预算草案 - 副本" xfId="1089"/>
    <cellStyle name="标题 1 3" xfId="1090"/>
    <cellStyle name="标题 1 3 2" xfId="1091"/>
    <cellStyle name="标题 1 3 2 2" xfId="1092"/>
    <cellStyle name="标题 1 3 2 3" xfId="1093"/>
    <cellStyle name="标题 1 3 3" xfId="1094"/>
    <cellStyle name="标题 1 3 4" xfId="1095"/>
    <cellStyle name="标题 1 3_1.3日 2017年预算草案 - 副本" xfId="1096"/>
    <cellStyle name="标题 1 4" xfId="1097"/>
    <cellStyle name="标题 1 4 2" xfId="1098"/>
    <cellStyle name="标题 1 4 2 2" xfId="3721"/>
    <cellStyle name="标题 1 4 3" xfId="1099"/>
    <cellStyle name="标题 1 4 3 2" xfId="3722"/>
    <cellStyle name="标题 1 4 4" xfId="3720"/>
    <cellStyle name="标题 1 5" xfId="1100"/>
    <cellStyle name="标题 1 5 2" xfId="3723"/>
    <cellStyle name="标题 1 6" xfId="1101"/>
    <cellStyle name="标题 1 6 2" xfId="3724"/>
    <cellStyle name="标题 1 7" xfId="1102"/>
    <cellStyle name="标题 1 7 2" xfId="3725"/>
    <cellStyle name="标题 1 8" xfId="1103"/>
    <cellStyle name="标题 1 8 2" xfId="3726"/>
    <cellStyle name="标题 1 9" xfId="1104"/>
    <cellStyle name="标题 1 9 2" xfId="3727"/>
    <cellStyle name="标题 10" xfId="1105"/>
    <cellStyle name="标题 11" xfId="1106"/>
    <cellStyle name="标题 12" xfId="1107"/>
    <cellStyle name="标题 13" xfId="1108"/>
    <cellStyle name="标题 14" xfId="1109"/>
    <cellStyle name="标题 15" xfId="1110"/>
    <cellStyle name="标题 2" xfId="1111" builtinId="17" customBuiltin="1"/>
    <cellStyle name="标题 2 10" xfId="1112"/>
    <cellStyle name="标题 2 10 2" xfId="3728"/>
    <cellStyle name="标题 2 2" xfId="1113"/>
    <cellStyle name="标题 2 2 2" xfId="1114"/>
    <cellStyle name="标题 2 2 2 2" xfId="1115"/>
    <cellStyle name="标题 2 2 2 3" xfId="1116"/>
    <cellStyle name="标题 2 2 3" xfId="1117"/>
    <cellStyle name="标题 2 2 3 2" xfId="1118"/>
    <cellStyle name="标题 2 2 3 3" xfId="1119"/>
    <cellStyle name="标题 2 2 4" xfId="1120"/>
    <cellStyle name="标题 2 2 5" xfId="1121"/>
    <cellStyle name="标题 2 2_1.3日 2017年预算草案 - 副本" xfId="1122"/>
    <cellStyle name="标题 2 3" xfId="1123"/>
    <cellStyle name="标题 2 3 2" xfId="1124"/>
    <cellStyle name="标题 2 3 2 2" xfId="1125"/>
    <cellStyle name="标题 2 3 2 3" xfId="1126"/>
    <cellStyle name="标题 2 3 3" xfId="1127"/>
    <cellStyle name="标题 2 3 4" xfId="1128"/>
    <cellStyle name="标题 2 3_1.3日 2017年预算草案 - 副本" xfId="1129"/>
    <cellStyle name="标题 2 4" xfId="1130"/>
    <cellStyle name="标题 2 4 2" xfId="1131"/>
    <cellStyle name="标题 2 4 2 2" xfId="3730"/>
    <cellStyle name="标题 2 4 3" xfId="1132"/>
    <cellStyle name="标题 2 4 3 2" xfId="3731"/>
    <cellStyle name="标题 2 4 4" xfId="3729"/>
    <cellStyle name="标题 2 5" xfId="1133"/>
    <cellStyle name="标题 2 5 2" xfId="3732"/>
    <cellStyle name="标题 2 6" xfId="1134"/>
    <cellStyle name="标题 2 6 2" xfId="3733"/>
    <cellStyle name="标题 2 7" xfId="1135"/>
    <cellStyle name="标题 2 7 2" xfId="3734"/>
    <cellStyle name="标题 2 8" xfId="1136"/>
    <cellStyle name="标题 2 8 2" xfId="3735"/>
    <cellStyle name="标题 2 9" xfId="1137"/>
    <cellStyle name="标题 2 9 2" xfId="3736"/>
    <cellStyle name="标题 3" xfId="1138" builtinId="18" customBuiltin="1"/>
    <cellStyle name="标题 3 10" xfId="1139"/>
    <cellStyle name="标题 3 10 2" xfId="3737"/>
    <cellStyle name="标题 3 2" xfId="1140"/>
    <cellStyle name="标题 3 2 2" xfId="1141"/>
    <cellStyle name="标题 3 2 2 2" xfId="1142"/>
    <cellStyle name="标题 3 2 2 3" xfId="1143"/>
    <cellStyle name="标题 3 2 3" xfId="1144"/>
    <cellStyle name="标题 3 2 3 2" xfId="1145"/>
    <cellStyle name="标题 3 2 3 3" xfId="1146"/>
    <cellStyle name="标题 3 2 4" xfId="1147"/>
    <cellStyle name="标题 3 2 5" xfId="1148"/>
    <cellStyle name="标题 3 2_1.3日 2017年预算草案 - 副本" xfId="1149"/>
    <cellStyle name="标题 3 3" xfId="1150"/>
    <cellStyle name="标题 3 3 2" xfId="1151"/>
    <cellStyle name="标题 3 3 2 2" xfId="1152"/>
    <cellStyle name="标题 3 3 2 3" xfId="1153"/>
    <cellStyle name="标题 3 3 3" xfId="1154"/>
    <cellStyle name="标题 3 3 4" xfId="1155"/>
    <cellStyle name="标题 3 3_1.3日 2017年预算草案 - 副本" xfId="1156"/>
    <cellStyle name="标题 3 4" xfId="1157"/>
    <cellStyle name="标题 3 4 2" xfId="1158"/>
    <cellStyle name="标题 3 4 2 2" xfId="3739"/>
    <cellStyle name="标题 3 4 3" xfId="1159"/>
    <cellStyle name="标题 3 4 3 2" xfId="3740"/>
    <cellStyle name="标题 3 4 4" xfId="3738"/>
    <cellStyle name="标题 3 5" xfId="1160"/>
    <cellStyle name="标题 3 5 2" xfId="3741"/>
    <cellStyle name="标题 3 6" xfId="1161"/>
    <cellStyle name="标题 3 6 2" xfId="3742"/>
    <cellStyle name="标题 3 7" xfId="1162"/>
    <cellStyle name="标题 3 7 2" xfId="3743"/>
    <cellStyle name="标题 3 8" xfId="1163"/>
    <cellStyle name="标题 3 8 2" xfId="3744"/>
    <cellStyle name="标题 3 9" xfId="1164"/>
    <cellStyle name="标题 3 9 2" xfId="3745"/>
    <cellStyle name="标题 4" xfId="1165" builtinId="19" customBuiltin="1"/>
    <cellStyle name="标题 4 2" xfId="1166"/>
    <cellStyle name="标题 4 2 2" xfId="1167"/>
    <cellStyle name="标题 4 2 2 2" xfId="1168"/>
    <cellStyle name="标题 4 2 2 3" xfId="1169"/>
    <cellStyle name="标题 4 2 3" xfId="1170"/>
    <cellStyle name="标题 4 2 3 2" xfId="1171"/>
    <cellStyle name="标题 4 2 3 3" xfId="1172"/>
    <cellStyle name="标题 4 2 4" xfId="1173"/>
    <cellStyle name="标题 4 2 5" xfId="1174"/>
    <cellStyle name="标题 4 3" xfId="1175"/>
    <cellStyle name="标题 4 3 2" xfId="1176"/>
    <cellStyle name="标题 4 3 2 2" xfId="1177"/>
    <cellStyle name="标题 4 3 2 3" xfId="1178"/>
    <cellStyle name="标题 4 3 3" xfId="1179"/>
    <cellStyle name="标题 4 3 4" xfId="1180"/>
    <cellStyle name="标题 4 4" xfId="1181"/>
    <cellStyle name="标题 4 4 2" xfId="1182"/>
    <cellStyle name="标题 4 4 2 2" xfId="3747"/>
    <cellStyle name="标题 4 4 3" xfId="1183"/>
    <cellStyle name="标题 4 4 3 2" xfId="3748"/>
    <cellStyle name="标题 4 4 4" xfId="3746"/>
    <cellStyle name="标题 4 5" xfId="1184"/>
    <cellStyle name="标题 4 5 2" xfId="3749"/>
    <cellStyle name="标题 5" xfId="1185"/>
    <cellStyle name="标题 5 2" xfId="1186"/>
    <cellStyle name="标题 5 2 2" xfId="1187"/>
    <cellStyle name="标题 5 2 3" xfId="1188"/>
    <cellStyle name="标题 5 3" xfId="1189"/>
    <cellStyle name="标题 5 3 2" xfId="1190"/>
    <cellStyle name="标题 5 3 3" xfId="1191"/>
    <cellStyle name="标题 5 4" xfId="1192"/>
    <cellStyle name="标题 5 5" xfId="1193"/>
    <cellStyle name="标题 6" xfId="1194"/>
    <cellStyle name="标题 6 2" xfId="1195"/>
    <cellStyle name="标题 6 2 2" xfId="1196"/>
    <cellStyle name="标题 6 2 3" xfId="1197"/>
    <cellStyle name="标题 6 3" xfId="1198"/>
    <cellStyle name="标题 6 4" xfId="1199"/>
    <cellStyle name="标题 7" xfId="1200"/>
    <cellStyle name="标题 7 2" xfId="1201"/>
    <cellStyle name="标题 7 2 2" xfId="3751"/>
    <cellStyle name="标题 7 3" xfId="1202"/>
    <cellStyle name="标题 7 3 2" xfId="3752"/>
    <cellStyle name="标题 7 4" xfId="3750"/>
    <cellStyle name="标题 8" xfId="1203"/>
    <cellStyle name="标题 9" xfId="1204"/>
    <cellStyle name="表标题" xfId="1205"/>
    <cellStyle name="表标题 2" xfId="1206"/>
    <cellStyle name="表标题 2 2" xfId="1207"/>
    <cellStyle name="表标题 2 2 2" xfId="3755"/>
    <cellStyle name="表标题 2 3" xfId="3754"/>
    <cellStyle name="表标题 3" xfId="1208"/>
    <cellStyle name="表标题 3 2" xfId="3756"/>
    <cellStyle name="表标题 4" xfId="1209"/>
    <cellStyle name="表标题 4 2" xfId="3757"/>
    <cellStyle name="表标题 5" xfId="3753"/>
    <cellStyle name="差" xfId="1210" builtinId="27" customBuiltin="1"/>
    <cellStyle name="差 2" xfId="1211"/>
    <cellStyle name="差 2 2" xfId="1212"/>
    <cellStyle name="差 2 2 2" xfId="1213"/>
    <cellStyle name="差 2 2 3" xfId="1214"/>
    <cellStyle name="差 2 3" xfId="1215"/>
    <cellStyle name="差 2 3 2" xfId="1216"/>
    <cellStyle name="差 2 3 3" xfId="1217"/>
    <cellStyle name="差 2 4" xfId="1218"/>
    <cellStyle name="差 2 4 2" xfId="1219"/>
    <cellStyle name="差 2 4 3" xfId="1220"/>
    <cellStyle name="差 2 5" xfId="1221"/>
    <cellStyle name="差 2 6" xfId="1222"/>
    <cellStyle name="差 3" xfId="1223"/>
    <cellStyle name="差 3 2" xfId="1224"/>
    <cellStyle name="差 3 2 2" xfId="1225"/>
    <cellStyle name="差 3 2 3" xfId="1226"/>
    <cellStyle name="差 3 3" xfId="1227"/>
    <cellStyle name="差 3 3 2" xfId="1228"/>
    <cellStyle name="差 3 3 3" xfId="1229"/>
    <cellStyle name="差 3 4" xfId="1230"/>
    <cellStyle name="差 3 5" xfId="1231"/>
    <cellStyle name="差 4" xfId="1232"/>
    <cellStyle name="差 4 2" xfId="3758"/>
    <cellStyle name="差 5" xfId="1233"/>
    <cellStyle name="差_05潍坊" xfId="1234"/>
    <cellStyle name="差_05潍坊 2" xfId="1235"/>
    <cellStyle name="差_07临沂" xfId="1236"/>
    <cellStyle name="差_07临沂 2" xfId="1237"/>
    <cellStyle name="差_12滨州" xfId="1238"/>
    <cellStyle name="差_12滨州 2" xfId="1239"/>
    <cellStyle name="差_20 2007年河南结算单" xfId="1240"/>
    <cellStyle name="差_20 2007年河南结算单 2" xfId="1241"/>
    <cellStyle name="差_20 2007年河南结算单 2 2" xfId="1242"/>
    <cellStyle name="差_20 2007年河南结算单 2 3" xfId="1243"/>
    <cellStyle name="差_20 2007年河南结算单 3" xfId="1244"/>
    <cellStyle name="差_20 2007年河南结算单 4" xfId="1245"/>
    <cellStyle name="差_20 2007年河南结算单_2017年预算草案（债务）" xfId="1246"/>
    <cellStyle name="差_20 2007年河南结算单_2017年预算草案（债务） 2" xfId="1247"/>
    <cellStyle name="差_20 2007年河南结算单_2017年预算草案（债务） 3" xfId="1248"/>
    <cellStyle name="差_20 2007年河南结算单_基金汇总" xfId="1249"/>
    <cellStyle name="差_20 2007年河南结算单_基金汇总 2" xfId="1250"/>
    <cellStyle name="差_20 2007年河南结算单_基金汇总 3" xfId="1251"/>
    <cellStyle name="差_20 2007年河南结算单_收入汇总" xfId="1252"/>
    <cellStyle name="差_20 2007年河南结算单_收入汇总 2" xfId="1253"/>
    <cellStyle name="差_20 2007年河南结算单_收入汇总 3" xfId="1254"/>
    <cellStyle name="差_20 2007年河南结算单_支出汇总" xfId="1255"/>
    <cellStyle name="差_20 2007年河南结算单_支出汇总 2" xfId="1256"/>
    <cellStyle name="差_20 2007年河南结算单_支出汇总 3" xfId="1257"/>
    <cellStyle name="差_2006年22湖南" xfId="1258"/>
    <cellStyle name="差_2006年22湖南 2" xfId="1259"/>
    <cellStyle name="差_2006年27重庆" xfId="1260"/>
    <cellStyle name="差_2006年27重庆 2" xfId="1261"/>
    <cellStyle name="差_2006年28四川" xfId="1262"/>
    <cellStyle name="差_2006年28四川 2" xfId="1263"/>
    <cellStyle name="差_2006年30云南" xfId="1264"/>
    <cellStyle name="差_2006年30云南 2" xfId="1265"/>
    <cellStyle name="差_2006年33甘肃" xfId="1266"/>
    <cellStyle name="差_2006年33甘肃 2" xfId="1267"/>
    <cellStyle name="差_2006年34青海" xfId="1268"/>
    <cellStyle name="差_2006年34青海 2" xfId="1269"/>
    <cellStyle name="差_2007结算与财力(6.2)" xfId="1270"/>
    <cellStyle name="差_2007结算与财力(6.2) 2" xfId="1271"/>
    <cellStyle name="差_2007结算与财力(6.2) 2 2" xfId="1272"/>
    <cellStyle name="差_2007结算与财力(6.2) 3" xfId="1273"/>
    <cellStyle name="差_2007结算与财力(6.2) 4" xfId="1274"/>
    <cellStyle name="差_2007结算与财力(6.2)_基金汇总" xfId="1275"/>
    <cellStyle name="差_2007结算与财力(6.2)_基金汇总 2" xfId="1276"/>
    <cellStyle name="差_2007结算与财力(6.2)_基金汇总 3" xfId="1277"/>
    <cellStyle name="差_2007结算与财力(6.2)_收入汇总" xfId="1278"/>
    <cellStyle name="差_2007结算与财力(6.2)_收入汇总 2" xfId="1279"/>
    <cellStyle name="差_2007结算与财力(6.2)_收入汇总 3" xfId="1280"/>
    <cellStyle name="差_2007结算与财力(6.2)_支出汇总" xfId="1281"/>
    <cellStyle name="差_2007结算与财力(6.2)_支出汇总 2" xfId="1282"/>
    <cellStyle name="差_2007结算与财力(6.2)_支出汇总 3" xfId="1283"/>
    <cellStyle name="差_2007年结算已定项目对账单" xfId="1284"/>
    <cellStyle name="差_2007年结算已定项目对账单 2" xfId="1285"/>
    <cellStyle name="差_2007年结算已定项目对账单 2 2" xfId="1286"/>
    <cellStyle name="差_2007年结算已定项目对账单 2 3" xfId="1287"/>
    <cellStyle name="差_2007年结算已定项目对账单 3" xfId="1288"/>
    <cellStyle name="差_2007年结算已定项目对账单 4" xfId="1289"/>
    <cellStyle name="差_2007年结算已定项目对账单_2017年预算草案（债务）" xfId="1290"/>
    <cellStyle name="差_2007年结算已定项目对账单_2017年预算草案（债务） 2" xfId="1291"/>
    <cellStyle name="差_2007年结算已定项目对账单_2017年预算草案（债务） 3" xfId="1292"/>
    <cellStyle name="差_2007年结算已定项目对账单_基金汇总" xfId="1293"/>
    <cellStyle name="差_2007年结算已定项目对账单_基金汇总 2" xfId="1294"/>
    <cellStyle name="差_2007年结算已定项目对账单_基金汇总 3" xfId="1295"/>
    <cellStyle name="差_2007年结算已定项目对账单_收入汇总" xfId="1296"/>
    <cellStyle name="差_2007年结算已定项目对账单_收入汇总 2" xfId="1297"/>
    <cellStyle name="差_2007年结算已定项目对账单_收入汇总 3" xfId="1298"/>
    <cellStyle name="差_2007年结算已定项目对账单_支出汇总" xfId="1299"/>
    <cellStyle name="差_2007年结算已定项目对账单_支出汇总 2" xfId="1300"/>
    <cellStyle name="差_2007年结算已定项目对账单_支出汇总 3" xfId="1301"/>
    <cellStyle name="差_2007年中央财政与河南省财政年终决算结算单" xfId="1302"/>
    <cellStyle name="差_2007年中央财政与河南省财政年终决算结算单 2" xfId="1303"/>
    <cellStyle name="差_2007年中央财政与河南省财政年终决算结算单 2 2" xfId="1304"/>
    <cellStyle name="差_2007年中央财政与河南省财政年终决算结算单 2 3" xfId="1305"/>
    <cellStyle name="差_2007年中央财政与河南省财政年终决算结算单 3" xfId="1306"/>
    <cellStyle name="差_2007年中央财政与河南省财政年终决算结算单 4" xfId="1307"/>
    <cellStyle name="差_2007年中央财政与河南省财政年终决算结算单_2017年预算草案（债务）" xfId="1308"/>
    <cellStyle name="差_2007年中央财政与河南省财政年终决算结算单_2017年预算草案（债务） 2" xfId="1309"/>
    <cellStyle name="差_2007年中央财政与河南省财政年终决算结算单_2017年预算草案（债务） 3" xfId="1310"/>
    <cellStyle name="差_2007年中央财政与河南省财政年终决算结算单_基金汇总" xfId="1311"/>
    <cellStyle name="差_2007年中央财政与河南省财政年终决算结算单_基金汇总 2" xfId="1312"/>
    <cellStyle name="差_2007年中央财政与河南省财政年终决算结算单_基金汇总 3" xfId="1313"/>
    <cellStyle name="差_2007年中央财政与河南省财政年终决算结算单_收入汇总" xfId="1314"/>
    <cellStyle name="差_2007年中央财政与河南省财政年终决算结算单_收入汇总 2" xfId="1315"/>
    <cellStyle name="差_2007年中央财政与河南省财政年终决算结算单_收入汇总 3" xfId="1316"/>
    <cellStyle name="差_2007年中央财政与河南省财政年终决算结算单_支出汇总" xfId="1317"/>
    <cellStyle name="差_2007年中央财政与河南省财政年终决算结算单_支出汇总 2" xfId="1318"/>
    <cellStyle name="差_2007年中央财政与河南省财政年终决算结算单_支出汇总 3" xfId="1319"/>
    <cellStyle name="差_2008计算资料（8月11日终稿）" xfId="1320"/>
    <cellStyle name="差_2008计算资料（8月11日终稿） 2" xfId="1321"/>
    <cellStyle name="差_2008年财政收支预算草案(1.4)" xfId="1322"/>
    <cellStyle name="差_2008年财政收支预算草案(1.4) 2" xfId="1323"/>
    <cellStyle name="差_2008年财政收支预算草案(1.4) 2 2" xfId="3759"/>
    <cellStyle name="差_2008年财政收支预算草案(1.4) 3" xfId="3760"/>
    <cellStyle name="差_2008年财政收支预算草案(1.4)_2017年预算草案（债务）" xfId="1324"/>
    <cellStyle name="差_2008年财政收支预算草案(1.4)_2017年预算草案（债务） 2" xfId="3761"/>
    <cellStyle name="差_2008年财政收支预算草案(1.4)_基金汇总" xfId="1325"/>
    <cellStyle name="差_2008年财政收支预算草案(1.4)_基金汇总 2" xfId="3762"/>
    <cellStyle name="差_2008年财政收支预算草案(1.4)_收入汇总" xfId="1326"/>
    <cellStyle name="差_2008年财政收支预算草案(1.4)_收入汇总 2" xfId="3763"/>
    <cellStyle name="差_2008年财政收支预算草案(1.4)_支出汇总" xfId="1327"/>
    <cellStyle name="差_2008年财政收支预算草案(1.4)_支出汇总 2" xfId="3764"/>
    <cellStyle name="差_2008年全省人员信息" xfId="1328"/>
    <cellStyle name="差_2008年全省人员信息 2" xfId="1329"/>
    <cellStyle name="差_2009年财力测算情况11.19" xfId="1330"/>
    <cellStyle name="差_2009年财力测算情况11.19 2" xfId="1331"/>
    <cellStyle name="差_2009年财力测算情况11.19 3" xfId="1332"/>
    <cellStyle name="差_2009年财力测算情况11.19_基金汇总" xfId="1333"/>
    <cellStyle name="差_2009年财力测算情况11.19_基金汇总 2" xfId="1334"/>
    <cellStyle name="差_2009年财力测算情况11.19_基金汇总 3" xfId="1335"/>
    <cellStyle name="差_2009年财力测算情况11.19_收入汇总" xfId="1336"/>
    <cellStyle name="差_2009年财力测算情况11.19_收入汇总 2" xfId="1337"/>
    <cellStyle name="差_2009年财力测算情况11.19_收入汇总 3" xfId="1338"/>
    <cellStyle name="差_2009年财力测算情况11.19_支出汇总" xfId="1339"/>
    <cellStyle name="差_2009年财力测算情况11.19_支出汇总 2" xfId="1340"/>
    <cellStyle name="差_2009年财力测算情况11.19_支出汇总 3" xfId="1341"/>
    <cellStyle name="差_2009年结算（最终）" xfId="1342"/>
    <cellStyle name="差_2009年结算（最终） 2" xfId="1343"/>
    <cellStyle name="差_2009年结算（最终） 3" xfId="1344"/>
    <cellStyle name="差_2009年结算（最终）_基金汇总" xfId="1345"/>
    <cellStyle name="差_2009年结算（最终）_基金汇总 2" xfId="1346"/>
    <cellStyle name="差_2009年结算（最终）_基金汇总 3" xfId="1347"/>
    <cellStyle name="差_2009年结算（最终）_收入汇总" xfId="1348"/>
    <cellStyle name="差_2009年结算（最终）_收入汇总 2" xfId="1349"/>
    <cellStyle name="差_2009年结算（最终）_收入汇总 3" xfId="1350"/>
    <cellStyle name="差_2009年结算（最终）_支出汇总" xfId="1351"/>
    <cellStyle name="差_2009年结算（最终）_支出汇总 2" xfId="1352"/>
    <cellStyle name="差_2009年结算（最终）_支出汇总 3" xfId="1353"/>
    <cellStyle name="差_2009年省对市县转移支付测算表(9.27)" xfId="1354"/>
    <cellStyle name="差_2009年省对市县转移支付测算表(9.27) 2" xfId="1355"/>
    <cellStyle name="差_2009年省与市县结算（最终）" xfId="1356"/>
    <cellStyle name="差_2009年省与市县结算（最终） 2" xfId="1357"/>
    <cellStyle name="差_2010年收入预测表（20091218)）" xfId="1358"/>
    <cellStyle name="差_2010年收入预测表（20091218)） 2" xfId="1359"/>
    <cellStyle name="差_2010年收入预测表（20091218)） 3" xfId="1360"/>
    <cellStyle name="差_2010年收入预测表（20091218)）_基金汇总" xfId="1361"/>
    <cellStyle name="差_2010年收入预测表（20091218)）_基金汇总 2" xfId="1362"/>
    <cellStyle name="差_2010年收入预测表（20091218)）_基金汇总 3" xfId="1363"/>
    <cellStyle name="差_2010年收入预测表（20091218)）_收入汇总" xfId="1364"/>
    <cellStyle name="差_2010年收入预测表（20091218)）_收入汇总 2" xfId="1365"/>
    <cellStyle name="差_2010年收入预测表（20091218)）_收入汇总 3" xfId="1366"/>
    <cellStyle name="差_2010年收入预测表（20091218)）_支出汇总" xfId="1367"/>
    <cellStyle name="差_2010年收入预测表（20091218)）_支出汇总 2" xfId="1368"/>
    <cellStyle name="差_2010年收入预测表（20091218)）_支出汇总 3" xfId="1369"/>
    <cellStyle name="差_2010年收入预测表（20091219)）" xfId="1370"/>
    <cellStyle name="差_2010年收入预测表（20091219)） 2" xfId="1371"/>
    <cellStyle name="差_2010年收入预测表（20091219)） 3" xfId="1372"/>
    <cellStyle name="差_2010年收入预测表（20091219)）_基金汇总" xfId="1373"/>
    <cellStyle name="差_2010年收入预测表（20091219)）_基金汇总 2" xfId="1374"/>
    <cellStyle name="差_2010年收入预测表（20091219)）_基金汇总 3" xfId="1375"/>
    <cellStyle name="差_2010年收入预测表（20091219)）_收入汇总" xfId="1376"/>
    <cellStyle name="差_2010年收入预测表（20091219)）_收入汇总 2" xfId="1377"/>
    <cellStyle name="差_2010年收入预测表（20091219)）_收入汇总 3" xfId="1378"/>
    <cellStyle name="差_2010年收入预测表（20091219)）_支出汇总" xfId="1379"/>
    <cellStyle name="差_2010年收入预测表（20091219)）_支出汇总 2" xfId="1380"/>
    <cellStyle name="差_2010年收入预测表（20091219)）_支出汇总 3" xfId="1381"/>
    <cellStyle name="差_2010年收入预测表（20091230)）" xfId="1382"/>
    <cellStyle name="差_2010年收入预测表（20091230)） 2" xfId="1383"/>
    <cellStyle name="差_2010年收入预测表（20091230)） 3" xfId="1384"/>
    <cellStyle name="差_2010年收入预测表（20091230)）_基金汇总" xfId="1385"/>
    <cellStyle name="差_2010年收入预测表（20091230)）_基金汇总 2" xfId="1386"/>
    <cellStyle name="差_2010年收入预测表（20091230)）_基金汇总 3" xfId="1387"/>
    <cellStyle name="差_2010年收入预测表（20091230)）_收入汇总" xfId="1388"/>
    <cellStyle name="差_2010年收入预测表（20091230)）_收入汇总 2" xfId="1389"/>
    <cellStyle name="差_2010年收入预测表（20091230)）_收入汇总 3" xfId="1390"/>
    <cellStyle name="差_2010年收入预测表（20091230)）_支出汇总" xfId="1391"/>
    <cellStyle name="差_2010年收入预测表（20091230)）_支出汇总 2" xfId="1392"/>
    <cellStyle name="差_2010年收入预测表（20091230)）_支出汇总 3" xfId="1393"/>
    <cellStyle name="差_2010省对市县转移支付测算表(10-21）" xfId="1394"/>
    <cellStyle name="差_2010省对市县转移支付测算表(10-21） 2" xfId="1395"/>
    <cellStyle name="差_2010省级行政性收费专项收入批复" xfId="1396"/>
    <cellStyle name="差_2010省级行政性收费专项收入批复 2" xfId="1397"/>
    <cellStyle name="差_2010省级行政性收费专项收入批复 3" xfId="1398"/>
    <cellStyle name="差_2010省级行政性收费专项收入批复_基金汇总" xfId="1399"/>
    <cellStyle name="差_2010省级行政性收费专项收入批复_基金汇总 2" xfId="1400"/>
    <cellStyle name="差_2010省级行政性收费专项收入批复_基金汇总 3" xfId="1401"/>
    <cellStyle name="差_2010省级行政性收费专项收入批复_收入汇总" xfId="1402"/>
    <cellStyle name="差_2010省级行政性收费专项收入批复_收入汇总 2" xfId="1403"/>
    <cellStyle name="差_2010省级行政性收费专项收入批复_收入汇总 3" xfId="1404"/>
    <cellStyle name="差_2010省级行政性收费专项收入批复_支出汇总" xfId="1405"/>
    <cellStyle name="差_2010省级行政性收费专项收入批复_支出汇总 2" xfId="1406"/>
    <cellStyle name="差_2010省级行政性收费专项收入批复_支出汇总 3" xfId="1407"/>
    <cellStyle name="差_20111127汇报附表（8张）" xfId="1408"/>
    <cellStyle name="差_20111127汇报附表（8张） 2" xfId="1409"/>
    <cellStyle name="差_20111127汇报附表（8张） 3" xfId="1410"/>
    <cellStyle name="差_20111127汇报附表（8张）_基金汇总" xfId="1411"/>
    <cellStyle name="差_20111127汇报附表（8张）_基金汇总 2" xfId="1412"/>
    <cellStyle name="差_20111127汇报附表（8张）_基金汇总 3" xfId="1413"/>
    <cellStyle name="差_20111127汇报附表（8张）_收入汇总" xfId="1414"/>
    <cellStyle name="差_20111127汇报附表（8张）_收入汇总 2" xfId="1415"/>
    <cellStyle name="差_20111127汇报附表（8张）_收入汇总 3" xfId="1416"/>
    <cellStyle name="差_20111127汇报附表（8张）_支出汇总" xfId="1417"/>
    <cellStyle name="差_20111127汇报附表（8张）_支出汇总 2" xfId="1418"/>
    <cellStyle name="差_20111127汇报附表（8张）_支出汇总 3" xfId="1419"/>
    <cellStyle name="差_2011年全省及省级预计2011-12-12" xfId="1420"/>
    <cellStyle name="差_2011年全省及省级预计2011-12-12 2" xfId="1421"/>
    <cellStyle name="差_2011年全省及省级预计2011-12-12 3" xfId="1422"/>
    <cellStyle name="差_2011年全省及省级预计2011-12-12_基金汇总" xfId="1423"/>
    <cellStyle name="差_2011年全省及省级预计2011-12-12_基金汇总 2" xfId="1424"/>
    <cellStyle name="差_2011年全省及省级预计2011-12-12_基金汇总 3" xfId="1425"/>
    <cellStyle name="差_2011年全省及省级预计2011-12-12_收入汇总" xfId="1426"/>
    <cellStyle name="差_2011年全省及省级预计2011-12-12_收入汇总 2" xfId="1427"/>
    <cellStyle name="差_2011年全省及省级预计2011-12-12_收入汇总 3" xfId="1428"/>
    <cellStyle name="差_2011年全省及省级预计2011-12-12_支出汇总" xfId="1429"/>
    <cellStyle name="差_2011年全省及省级预计2011-12-12_支出汇总 2" xfId="1430"/>
    <cellStyle name="差_2011年全省及省级预计2011-12-12_支出汇总 3" xfId="1431"/>
    <cellStyle name="差_2011年预算表格2010.12.9" xfId="1432"/>
    <cellStyle name="差_2011年预算表格2010.12.9 2" xfId="1433"/>
    <cellStyle name="差_2011年预算表格2010.12.9 2 2" xfId="1434"/>
    <cellStyle name="差_2011年预算表格2010.12.9 2 3" xfId="1435"/>
    <cellStyle name="差_2011年预算表格2010.12.9 3" xfId="1436"/>
    <cellStyle name="差_2011年预算表格2010.12.9 4" xfId="1437"/>
    <cellStyle name="差_2011年预算表格2010.12.9_2017年预算草案（债务）" xfId="1438"/>
    <cellStyle name="差_2011年预算表格2010.12.9_2017年预算草案（债务） 2" xfId="1439"/>
    <cellStyle name="差_2011年预算表格2010.12.9_2017年预算草案（债务） 3" xfId="1440"/>
    <cellStyle name="差_2011年预算表格2010.12.9_基金汇总" xfId="1441"/>
    <cellStyle name="差_2011年预算表格2010.12.9_基金汇总 2" xfId="1442"/>
    <cellStyle name="差_2011年预算表格2010.12.9_基金汇总 3" xfId="1443"/>
    <cellStyle name="差_2011年预算表格2010.12.9_收入汇总" xfId="1444"/>
    <cellStyle name="差_2011年预算表格2010.12.9_收入汇总 2" xfId="1445"/>
    <cellStyle name="差_2011年预算表格2010.12.9_收入汇总 3" xfId="1446"/>
    <cellStyle name="差_2011年预算表格2010.12.9_支出汇总" xfId="1447"/>
    <cellStyle name="差_2011年预算表格2010.12.9_支出汇总 2" xfId="1448"/>
    <cellStyle name="差_2011年预算表格2010.12.9_支出汇总 3" xfId="1449"/>
    <cellStyle name="差_2011年预算大表11-26" xfId="1450"/>
    <cellStyle name="差_2011年预算大表11-26 2" xfId="1451"/>
    <cellStyle name="差_2011年预算大表11-26 2 2" xfId="3765"/>
    <cellStyle name="差_2011年预算大表11-26 3" xfId="3766"/>
    <cellStyle name="差_2011年预算大表11-26_2017年预算草案（债务）" xfId="1452"/>
    <cellStyle name="差_2011年预算大表11-26_2017年预算草案（债务） 2" xfId="3767"/>
    <cellStyle name="差_2011年预算大表11-26_基金汇总" xfId="1453"/>
    <cellStyle name="差_2011年预算大表11-26_基金汇总 2" xfId="3768"/>
    <cellStyle name="差_2011年预算大表11-26_收入汇总" xfId="1454"/>
    <cellStyle name="差_2011年预算大表11-26_收入汇总 2" xfId="3769"/>
    <cellStyle name="差_2011年预算大表11-26_支出汇总" xfId="1455"/>
    <cellStyle name="差_2011年预算大表11-26_支出汇总 2" xfId="3770"/>
    <cellStyle name="差_2012年省级一般预算收入计划" xfId="1456"/>
    <cellStyle name="差_2012年省级一般预算收入计划 2" xfId="1457"/>
    <cellStyle name="差_2012年省级一般预算收入计划 3" xfId="1458"/>
    <cellStyle name="差_20160105省级2016年预算情况表（最新）" xfId="1459"/>
    <cellStyle name="差_20160105省级2016年预算情况表（最新） 2" xfId="1460"/>
    <cellStyle name="差_20160105省级2016年预算情况表（最新） 2 2" xfId="1461"/>
    <cellStyle name="差_20160105省级2016年预算情况表（最新） 2 3" xfId="1462"/>
    <cellStyle name="差_20160105省级2016年预算情况表（最新） 3" xfId="1463"/>
    <cellStyle name="差_20160105省级2016年预算情况表（最新） 4" xfId="1464"/>
    <cellStyle name="差_20160105省级2016年预算情况表（最新）_2017年预算草案（债务）" xfId="1465"/>
    <cellStyle name="差_20160105省级2016年预算情况表（最新）_2017年预算草案（债务） 2" xfId="1466"/>
    <cellStyle name="差_20160105省级2016年预算情况表（最新）_2017年预算草案（债务） 3" xfId="1467"/>
    <cellStyle name="差_20160105省级2016年预算情况表（最新）_基金汇总" xfId="1468"/>
    <cellStyle name="差_20160105省级2016年预算情况表（最新）_基金汇总 2" xfId="1469"/>
    <cellStyle name="差_20160105省级2016年预算情况表（最新）_基金汇总 3" xfId="1470"/>
    <cellStyle name="差_20160105省级2016年预算情况表（最新）_收入汇总" xfId="1471"/>
    <cellStyle name="差_20160105省级2016年预算情况表（最新）_收入汇总 2" xfId="1472"/>
    <cellStyle name="差_20160105省级2016年预算情况表（最新）_收入汇总 3" xfId="1473"/>
    <cellStyle name="差_20160105省级2016年预算情况表（最新）_支出汇总" xfId="1474"/>
    <cellStyle name="差_20160105省级2016年预算情况表（最新）_支出汇总 2" xfId="1475"/>
    <cellStyle name="差_20160105省级2016年预算情况表（最新）_支出汇总 3" xfId="1476"/>
    <cellStyle name="差_2016-2017全省国资预算" xfId="1477"/>
    <cellStyle name="差_2016-2017全省国资预算 2" xfId="1478"/>
    <cellStyle name="差_2016-2017全省国资预算 3" xfId="1479"/>
    <cellStyle name="差_2016年财政专项清理表" xfId="1480"/>
    <cellStyle name="差_2016年财政专项清理表 2" xfId="3771"/>
    <cellStyle name="差_2016年预算表格（公式）" xfId="1481"/>
    <cellStyle name="差_2016年预算表格（公式） 2" xfId="1482"/>
    <cellStyle name="差_2016年预算表格（公式） 2 2" xfId="1483"/>
    <cellStyle name="差_2016年预算表格（公式） 3" xfId="1484"/>
    <cellStyle name="差_2016年预算表格（公式） 4" xfId="1485"/>
    <cellStyle name="差_20170103省级2017年预算情况表" xfId="1486"/>
    <cellStyle name="差_20170103省级2017年预算情况表 2" xfId="1487"/>
    <cellStyle name="差_20170103省级2017年预算情况表 3" xfId="1488"/>
    <cellStyle name="差_2017年预算草案（债务）" xfId="1489"/>
    <cellStyle name="差_2017年预算草案（债务） 2" xfId="3772"/>
    <cellStyle name="差_22湖南" xfId="1490"/>
    <cellStyle name="差_22湖南 2" xfId="1491"/>
    <cellStyle name="差_27重庆" xfId="1492"/>
    <cellStyle name="差_27重庆 2" xfId="1493"/>
    <cellStyle name="差_28四川" xfId="1494"/>
    <cellStyle name="差_28四川 2" xfId="1495"/>
    <cellStyle name="差_30云南" xfId="1496"/>
    <cellStyle name="差_30云南 2" xfId="1497"/>
    <cellStyle name="差_33甘肃" xfId="1498"/>
    <cellStyle name="差_33甘肃 2" xfId="1499"/>
    <cellStyle name="差_34青海" xfId="1500"/>
    <cellStyle name="差_34青海 2" xfId="1501"/>
    <cellStyle name="差_Book1" xfId="1502"/>
    <cellStyle name="差_Book1 2" xfId="1503"/>
    <cellStyle name="差_Book1 3" xfId="1504"/>
    <cellStyle name="差_Book1_基金汇总" xfId="1505"/>
    <cellStyle name="差_Book1_基金汇总 2" xfId="1506"/>
    <cellStyle name="差_Book1_基金汇总 3" xfId="1507"/>
    <cellStyle name="差_Book1_收入汇总" xfId="1508"/>
    <cellStyle name="差_Book1_收入汇总 2" xfId="1509"/>
    <cellStyle name="差_Book1_收入汇总 3" xfId="1510"/>
    <cellStyle name="差_Book1_支出汇总" xfId="1511"/>
    <cellStyle name="差_Book1_支出汇总 2" xfId="1512"/>
    <cellStyle name="差_Book1_支出汇总 3" xfId="1513"/>
    <cellStyle name="差_gdp" xfId="1514"/>
    <cellStyle name="差_gdp 2" xfId="1515"/>
    <cellStyle name="差_Xl0000068" xfId="1516"/>
    <cellStyle name="差_Xl0000068 2" xfId="1517"/>
    <cellStyle name="差_Xl0000068 2 2" xfId="1518"/>
    <cellStyle name="差_Xl0000068 2 3" xfId="1519"/>
    <cellStyle name="差_Xl0000068 3" xfId="1520"/>
    <cellStyle name="差_Xl0000068 4" xfId="1521"/>
    <cellStyle name="差_Xl0000068_2017年预算草案（债务）" xfId="1522"/>
    <cellStyle name="差_Xl0000068_2017年预算草案（债务） 2" xfId="1523"/>
    <cellStyle name="差_Xl0000068_2017年预算草案（债务） 3" xfId="1524"/>
    <cellStyle name="差_Xl0000068_基金汇总" xfId="1525"/>
    <cellStyle name="差_Xl0000068_基金汇总 2" xfId="1526"/>
    <cellStyle name="差_Xl0000068_基金汇总 3" xfId="1527"/>
    <cellStyle name="差_Xl0000068_收入汇总" xfId="1528"/>
    <cellStyle name="差_Xl0000068_收入汇总 2" xfId="1529"/>
    <cellStyle name="差_Xl0000068_收入汇总 3" xfId="1530"/>
    <cellStyle name="差_Xl0000068_支出汇总" xfId="1531"/>
    <cellStyle name="差_Xl0000068_支出汇总 2" xfId="1532"/>
    <cellStyle name="差_Xl0000068_支出汇总 3" xfId="1533"/>
    <cellStyle name="差_Xl0000071" xfId="1534"/>
    <cellStyle name="差_Xl0000071 2" xfId="1535"/>
    <cellStyle name="差_Xl0000071 2 2" xfId="1536"/>
    <cellStyle name="差_Xl0000071 2 3" xfId="1537"/>
    <cellStyle name="差_Xl0000071 3" xfId="1538"/>
    <cellStyle name="差_Xl0000071 4" xfId="1539"/>
    <cellStyle name="差_Xl0000071_2017年预算草案（债务）" xfId="1540"/>
    <cellStyle name="差_Xl0000071_2017年预算草案（债务） 2" xfId="1541"/>
    <cellStyle name="差_Xl0000071_2017年预算草案（债务） 3" xfId="1542"/>
    <cellStyle name="差_Xl0000071_基金汇总" xfId="1543"/>
    <cellStyle name="差_Xl0000071_基金汇总 2" xfId="1544"/>
    <cellStyle name="差_Xl0000071_基金汇总 3" xfId="1545"/>
    <cellStyle name="差_Xl0000071_收入汇总" xfId="1546"/>
    <cellStyle name="差_Xl0000071_收入汇总 2" xfId="1547"/>
    <cellStyle name="差_Xl0000071_收入汇总 3" xfId="1548"/>
    <cellStyle name="差_Xl0000071_支出汇总" xfId="1549"/>
    <cellStyle name="差_Xl0000071_支出汇总 2" xfId="1550"/>
    <cellStyle name="差_Xl0000071_支出汇总 3" xfId="1551"/>
    <cellStyle name="差_Xl0000302" xfId="1552"/>
    <cellStyle name="差_Xl0000302 2" xfId="1553"/>
    <cellStyle name="差_Xl0000302 2 2" xfId="1554"/>
    <cellStyle name="差_Xl0000302 3" xfId="1555"/>
    <cellStyle name="差_Xl0000302 4" xfId="1556"/>
    <cellStyle name="差_不含人员经费系数" xfId="1557"/>
    <cellStyle name="差_不含人员经费系数 2" xfId="1558"/>
    <cellStyle name="差_财政厅编制用表（2011年报省人大）" xfId="1559"/>
    <cellStyle name="差_财政厅编制用表（2011年报省人大） 2" xfId="1560"/>
    <cellStyle name="差_财政厅编制用表（2011年报省人大） 2 2" xfId="1561"/>
    <cellStyle name="差_财政厅编制用表（2011年报省人大） 2 3" xfId="1562"/>
    <cellStyle name="差_财政厅编制用表（2011年报省人大） 3" xfId="1563"/>
    <cellStyle name="差_财政厅编制用表（2011年报省人大） 4" xfId="1564"/>
    <cellStyle name="差_财政厅编制用表（2011年报省人大）_2017年预算草案（债务）" xfId="1565"/>
    <cellStyle name="差_财政厅编制用表（2011年报省人大）_2017年预算草案（债务） 2" xfId="1566"/>
    <cellStyle name="差_财政厅编制用表（2011年报省人大）_2017年预算草案（债务） 3" xfId="1567"/>
    <cellStyle name="差_财政厅编制用表（2011年报省人大）_基金汇总" xfId="1568"/>
    <cellStyle name="差_财政厅编制用表（2011年报省人大）_基金汇总 2" xfId="1569"/>
    <cellStyle name="差_财政厅编制用表（2011年报省人大）_基金汇总 3" xfId="1570"/>
    <cellStyle name="差_财政厅编制用表（2011年报省人大）_收入汇总" xfId="1571"/>
    <cellStyle name="差_财政厅编制用表（2011年报省人大）_收入汇总 2" xfId="1572"/>
    <cellStyle name="差_财政厅编制用表（2011年报省人大）_收入汇总 3" xfId="1573"/>
    <cellStyle name="差_财政厅编制用表（2011年报省人大）_支出汇总" xfId="1574"/>
    <cellStyle name="差_财政厅编制用表（2011年报省人大）_支出汇总 2" xfId="1575"/>
    <cellStyle name="差_财政厅编制用表（2011年报省人大）_支出汇总 3" xfId="1576"/>
    <cellStyle name="差_测算结果汇总" xfId="1577"/>
    <cellStyle name="差_测算结果汇总 2" xfId="1578"/>
    <cellStyle name="差_成本差异系数" xfId="1579"/>
    <cellStyle name="差_成本差异系数 2" xfId="1580"/>
    <cellStyle name="差_分县成本差异系数" xfId="1581"/>
    <cellStyle name="差_分县成本差异系数 2" xfId="1582"/>
    <cellStyle name="差_附表" xfId="1583"/>
    <cellStyle name="差_附表 2" xfId="1584"/>
    <cellStyle name="差_国有资本经营预算（2011年报省人大）" xfId="1585"/>
    <cellStyle name="差_国有资本经营预算（2011年报省人大） 2" xfId="1586"/>
    <cellStyle name="差_国有资本经营预算（2011年报省人大） 2 2" xfId="1587"/>
    <cellStyle name="差_国有资本经营预算（2011年报省人大） 2 3" xfId="1588"/>
    <cellStyle name="差_国有资本经营预算（2011年报省人大） 3" xfId="1589"/>
    <cellStyle name="差_国有资本经营预算（2011年报省人大） 4" xfId="1590"/>
    <cellStyle name="差_国有资本经营预算（2011年报省人大）_2017年预算草案（债务）" xfId="1591"/>
    <cellStyle name="差_国有资本经营预算（2011年报省人大）_2017年预算草案（债务） 2" xfId="1592"/>
    <cellStyle name="差_国有资本经营预算（2011年报省人大）_2017年预算草案（债务） 3" xfId="1593"/>
    <cellStyle name="差_国有资本经营预算（2011年报省人大）_基金汇总" xfId="1594"/>
    <cellStyle name="差_国有资本经营预算（2011年报省人大）_基金汇总 2" xfId="1595"/>
    <cellStyle name="差_国有资本经营预算（2011年报省人大）_基金汇总 3" xfId="1596"/>
    <cellStyle name="差_国有资本经营预算（2011年报省人大）_收入汇总" xfId="1597"/>
    <cellStyle name="差_国有资本经营预算（2011年报省人大）_收入汇总 2" xfId="1598"/>
    <cellStyle name="差_国有资本经营预算（2011年报省人大）_收入汇总 3" xfId="1599"/>
    <cellStyle name="差_国有资本经营预算（2011年报省人大）_支出汇总" xfId="1600"/>
    <cellStyle name="差_国有资本经营预算（2011年报省人大）_支出汇总 2" xfId="1601"/>
    <cellStyle name="差_国有资本经营预算（2011年报省人大）_支出汇总 3" xfId="1602"/>
    <cellStyle name="差_行政(燃修费)" xfId="1603"/>
    <cellStyle name="差_行政(燃修费) 2" xfId="1604"/>
    <cellStyle name="差_行政（人员）" xfId="1605"/>
    <cellStyle name="差_行政（人员） 2" xfId="1606"/>
    <cellStyle name="差_行政公检法测算" xfId="1607"/>
    <cellStyle name="差_行政公检法测算 2" xfId="1608"/>
    <cellStyle name="差_河南省----2009-05-21（补充数据）" xfId="1609"/>
    <cellStyle name="差_河南省----2009-05-21（补充数据） 2" xfId="1610"/>
    <cellStyle name="差_河南省----2009-05-21（补充数据） 2 2" xfId="1611"/>
    <cellStyle name="差_河南省----2009-05-21（补充数据） 2 3" xfId="1612"/>
    <cellStyle name="差_河南省----2009-05-21（补充数据） 3" xfId="1613"/>
    <cellStyle name="差_河南省----2009-05-21（补充数据） 4" xfId="1614"/>
    <cellStyle name="差_河南省----2009-05-21（补充数据）_2017年预算草案（债务）" xfId="1615"/>
    <cellStyle name="差_河南省----2009-05-21（补充数据）_2017年预算草案（债务） 2" xfId="1616"/>
    <cellStyle name="差_河南省----2009-05-21（补充数据）_2017年预算草案（债务） 3" xfId="1617"/>
    <cellStyle name="差_河南省----2009-05-21（补充数据）_基金汇总" xfId="1618"/>
    <cellStyle name="差_河南省----2009-05-21（补充数据）_基金汇总 2" xfId="1619"/>
    <cellStyle name="差_河南省----2009-05-21（补充数据）_基金汇总 3" xfId="1620"/>
    <cellStyle name="差_河南省----2009-05-21（补充数据）_收入汇总" xfId="1621"/>
    <cellStyle name="差_河南省----2009-05-21（补充数据）_收入汇总 2" xfId="1622"/>
    <cellStyle name="差_河南省----2009-05-21（补充数据）_收入汇总 3" xfId="1623"/>
    <cellStyle name="差_河南省----2009-05-21（补充数据）_支出汇总" xfId="1624"/>
    <cellStyle name="差_河南省----2009-05-21（补充数据）_支出汇总 2" xfId="1625"/>
    <cellStyle name="差_河南省----2009-05-21（补充数据）_支出汇总 3" xfId="1626"/>
    <cellStyle name="差_河南省农村义务教育教师绩效工资测算表8-12" xfId="1627"/>
    <cellStyle name="差_河南省农村义务教育教师绩效工资测算表8-12 2" xfId="1628"/>
    <cellStyle name="差_基金安排表" xfId="1629"/>
    <cellStyle name="差_基金安排表 2" xfId="3773"/>
    <cellStyle name="差_基金汇总" xfId="1630"/>
    <cellStyle name="差_基金汇总 2" xfId="3774"/>
    <cellStyle name="差_教育(按照总人口测算）—20080416" xfId="1631"/>
    <cellStyle name="差_教育(按照总人口测算）—20080416 2" xfId="1632"/>
    <cellStyle name="差_津补贴保障测算（2010.3.19）" xfId="1633"/>
    <cellStyle name="差_津补贴保障测算（2010.3.19） 2" xfId="1634"/>
    <cellStyle name="差_津补贴保障测算(5.21)" xfId="1635"/>
    <cellStyle name="差_津补贴保障测算(5.21) 2" xfId="1636"/>
    <cellStyle name="差_津补贴保障测算(5.21) 3" xfId="1637"/>
    <cellStyle name="差_津补贴保障测算(5.21)_基金汇总" xfId="1638"/>
    <cellStyle name="差_津补贴保障测算(5.21)_基金汇总 2" xfId="1639"/>
    <cellStyle name="差_津补贴保障测算(5.21)_基金汇总 3" xfId="1640"/>
    <cellStyle name="差_津补贴保障测算(5.21)_收入汇总" xfId="1641"/>
    <cellStyle name="差_津补贴保障测算(5.21)_收入汇总 2" xfId="1642"/>
    <cellStyle name="差_津补贴保障测算(5.21)_收入汇总 3" xfId="1643"/>
    <cellStyle name="差_津补贴保障测算(5.21)_支出汇总" xfId="1644"/>
    <cellStyle name="差_津补贴保障测算(5.21)_支出汇总 2" xfId="1645"/>
    <cellStyle name="差_津补贴保障测算(5.21)_支出汇总 3" xfId="1646"/>
    <cellStyle name="差_民生政策最低支出需求" xfId="1647"/>
    <cellStyle name="差_民生政策最低支出需求 2" xfId="1648"/>
    <cellStyle name="差_农林水和城市维护标准支出20080505－县区合计" xfId="1649"/>
    <cellStyle name="差_农林水和城市维护标准支出20080505－县区合计 2" xfId="1650"/>
    <cellStyle name="差_平邑" xfId="1651"/>
    <cellStyle name="差_平邑 2" xfId="1652"/>
    <cellStyle name="差_其他部门(按照总人口测算）—20080416" xfId="1653"/>
    <cellStyle name="差_其他部门(按照总人口测算）—20080416 2" xfId="1654"/>
    <cellStyle name="差_人员工资和公用经费" xfId="1655"/>
    <cellStyle name="差_人员工资和公用经费 2" xfId="1656"/>
    <cellStyle name="差_山东省民生支出标准" xfId="1657"/>
    <cellStyle name="差_山东省民生支出标准 2" xfId="1658"/>
    <cellStyle name="差_商品交易所2006--2008年税收" xfId="1659"/>
    <cellStyle name="差_商品交易所2006--2008年税收 2" xfId="1660"/>
    <cellStyle name="差_商品交易所2006--2008年税收 2 2" xfId="1661"/>
    <cellStyle name="差_商品交易所2006--2008年税收 2 3" xfId="1662"/>
    <cellStyle name="差_商品交易所2006--2008年税收 3" xfId="1663"/>
    <cellStyle name="差_商品交易所2006--2008年税收 4" xfId="1664"/>
    <cellStyle name="差_商品交易所2006--2008年税收_2017年预算草案（债务）" xfId="1665"/>
    <cellStyle name="差_商品交易所2006--2008年税收_2017年预算草案（债务） 2" xfId="1666"/>
    <cellStyle name="差_商品交易所2006--2008年税收_2017年预算草案（债务） 3" xfId="1667"/>
    <cellStyle name="差_商品交易所2006--2008年税收_基金汇总" xfId="1668"/>
    <cellStyle name="差_商品交易所2006--2008年税收_基金汇总 2" xfId="1669"/>
    <cellStyle name="差_商品交易所2006--2008年税收_基金汇总 3" xfId="1670"/>
    <cellStyle name="差_商品交易所2006--2008年税收_收入汇总" xfId="1671"/>
    <cellStyle name="差_商品交易所2006--2008年税收_收入汇总 2" xfId="1672"/>
    <cellStyle name="差_商品交易所2006--2008年税收_收入汇总 3" xfId="1673"/>
    <cellStyle name="差_商品交易所2006--2008年税收_支出汇总" xfId="1674"/>
    <cellStyle name="差_商品交易所2006--2008年税收_支出汇总 2" xfId="1675"/>
    <cellStyle name="差_商品交易所2006--2008年税收_支出汇总 3" xfId="1676"/>
    <cellStyle name="差_省电力2008年 工作表" xfId="1677"/>
    <cellStyle name="差_省电力2008年 工作表 2" xfId="1678"/>
    <cellStyle name="差_省电力2008年 工作表 2 2" xfId="1679"/>
    <cellStyle name="差_省电力2008年 工作表 2 3" xfId="1680"/>
    <cellStyle name="差_省电力2008年 工作表 3" xfId="1681"/>
    <cellStyle name="差_省电力2008年 工作表 4" xfId="1682"/>
    <cellStyle name="差_省电力2008年 工作表_2017年预算草案（债务）" xfId="1683"/>
    <cellStyle name="差_省电力2008年 工作表_2017年预算草案（债务） 2" xfId="1684"/>
    <cellStyle name="差_省电力2008年 工作表_2017年预算草案（债务） 3" xfId="1685"/>
    <cellStyle name="差_省电力2008年 工作表_基金汇总" xfId="1686"/>
    <cellStyle name="差_省电力2008年 工作表_基金汇总 2" xfId="1687"/>
    <cellStyle name="差_省电力2008年 工作表_基金汇总 3" xfId="1688"/>
    <cellStyle name="差_省电力2008年 工作表_收入汇总" xfId="1689"/>
    <cellStyle name="差_省电力2008年 工作表_收入汇总 2" xfId="1690"/>
    <cellStyle name="差_省电力2008年 工作表_收入汇总 3" xfId="1691"/>
    <cellStyle name="差_省电力2008年 工作表_支出汇总" xfId="1692"/>
    <cellStyle name="差_省电力2008年 工作表_支出汇总 2" xfId="1693"/>
    <cellStyle name="差_省电力2008年 工作表_支出汇总 3" xfId="1694"/>
    <cellStyle name="差_省级国有资本经营预算表" xfId="1695"/>
    <cellStyle name="差_省级国有资本经营预算表 2" xfId="1696"/>
    <cellStyle name="差_省级国有资本经营预算表 3" xfId="1697"/>
    <cellStyle name="差_省级明细" xfId="1698"/>
    <cellStyle name="差_省级明细 2" xfId="1699"/>
    <cellStyle name="差_省级明细 2 2" xfId="1700"/>
    <cellStyle name="差_省级明细 2 3" xfId="1701"/>
    <cellStyle name="差_省级明细 3" xfId="1702"/>
    <cellStyle name="差_省级明细 4" xfId="1703"/>
    <cellStyle name="差_省级明细_1.3日 2017年预算草案 - 副本" xfId="1704"/>
    <cellStyle name="差_省级明细_1.3日 2017年预算草案 - 副本 2" xfId="1705"/>
    <cellStyle name="差_省级明细_1.3日 2017年预算草案 - 副本 3" xfId="1706"/>
    <cellStyle name="差_省级明细_2016-2017全省国资预算" xfId="1707"/>
    <cellStyle name="差_省级明细_2016-2017全省国资预算 2" xfId="1708"/>
    <cellStyle name="差_省级明细_2016-2017全省国资预算 3" xfId="1709"/>
    <cellStyle name="差_省级明细_2016年预算草案" xfId="1710"/>
    <cellStyle name="差_省级明细_2016年预算草案 2" xfId="1711"/>
    <cellStyle name="差_省级明细_2016年预算草案 3" xfId="1712"/>
    <cellStyle name="差_省级明细_2016年预算草案1.13" xfId="1713"/>
    <cellStyle name="差_省级明细_2016年预算草案1.13 2" xfId="1714"/>
    <cellStyle name="差_省级明细_2016年预算草案1.13 2 2" xfId="1715"/>
    <cellStyle name="差_省级明细_2016年预算草案1.13 2 3" xfId="1716"/>
    <cellStyle name="差_省级明细_2016年预算草案1.13 3" xfId="1717"/>
    <cellStyle name="差_省级明细_2016年预算草案1.13 4" xfId="1718"/>
    <cellStyle name="差_省级明细_2016年预算草案1.13_2017年预算草案（债务）" xfId="1719"/>
    <cellStyle name="差_省级明细_2016年预算草案1.13_2017年预算草案（债务） 2" xfId="1720"/>
    <cellStyle name="差_省级明细_2016年预算草案1.13_2017年预算草案（债务） 3" xfId="1721"/>
    <cellStyle name="差_省级明细_2016年预算草案1.13_基金汇总" xfId="1722"/>
    <cellStyle name="差_省级明细_2016年预算草案1.13_基金汇总 2" xfId="1723"/>
    <cellStyle name="差_省级明细_2016年预算草案1.13_基金汇总 3" xfId="1724"/>
    <cellStyle name="差_省级明细_2016年预算草案1.13_收入汇总" xfId="1725"/>
    <cellStyle name="差_省级明细_2016年预算草案1.13_收入汇总 2" xfId="1726"/>
    <cellStyle name="差_省级明细_2016年预算草案1.13_收入汇总 3" xfId="1727"/>
    <cellStyle name="差_省级明细_2016年预算草案1.13_支出汇总" xfId="1728"/>
    <cellStyle name="差_省级明细_2016年预算草案1.13_支出汇总 2" xfId="1729"/>
    <cellStyle name="差_省级明细_2016年预算草案1.13_支出汇总 3" xfId="1730"/>
    <cellStyle name="差_省级明细_2017年财政收支预算" xfId="1731"/>
    <cellStyle name="差_省级明细_2017年财政收支预算 2" xfId="1732"/>
    <cellStyle name="差_省级明细_2017年财政收支预算 3" xfId="1733"/>
    <cellStyle name="差_省级明细_2017年预算草案（债务）" xfId="1734"/>
    <cellStyle name="差_省级明细_2017年预算草案（债务） 2" xfId="1735"/>
    <cellStyle name="差_省级明细_2017年预算草案（债务） 3" xfId="1736"/>
    <cellStyle name="差_省级明细_2017年预算草案1.4" xfId="1737"/>
    <cellStyle name="差_省级明细_2017年预算草案1.4 2" xfId="1738"/>
    <cellStyle name="差_省级明细_2017年预算草案1.4 3" xfId="1739"/>
    <cellStyle name="差_省级明细_23" xfId="1740"/>
    <cellStyle name="差_省级明细_23 2" xfId="1741"/>
    <cellStyle name="差_省级明细_23 2 2" xfId="1742"/>
    <cellStyle name="差_省级明细_23 2 3" xfId="1743"/>
    <cellStyle name="差_省级明细_23 3" xfId="1744"/>
    <cellStyle name="差_省级明细_23 4" xfId="1745"/>
    <cellStyle name="差_省级明细_23_2017年预算草案（债务）" xfId="1746"/>
    <cellStyle name="差_省级明细_23_2017年预算草案（债务） 2" xfId="1747"/>
    <cellStyle name="差_省级明细_23_2017年预算草案（债务） 3" xfId="1748"/>
    <cellStyle name="差_省级明细_23_基金汇总" xfId="1749"/>
    <cellStyle name="差_省级明细_23_基金汇总 2" xfId="1750"/>
    <cellStyle name="差_省级明细_23_基金汇总 3" xfId="1751"/>
    <cellStyle name="差_省级明细_23_收入汇总" xfId="1752"/>
    <cellStyle name="差_省级明细_23_收入汇总 2" xfId="1753"/>
    <cellStyle name="差_省级明细_23_收入汇总 3" xfId="1754"/>
    <cellStyle name="差_省级明细_23_支出汇总" xfId="1755"/>
    <cellStyle name="差_省级明细_23_支出汇总 2" xfId="1756"/>
    <cellStyle name="差_省级明细_23_支出汇总 3" xfId="1757"/>
    <cellStyle name="差_省级明细_Book1" xfId="1758"/>
    <cellStyle name="差_省级明细_Book1 2" xfId="1759"/>
    <cellStyle name="差_省级明细_Book1 2 2" xfId="1760"/>
    <cellStyle name="差_省级明细_Book1 2 3" xfId="1761"/>
    <cellStyle name="差_省级明细_Book1 3" xfId="1762"/>
    <cellStyle name="差_省级明细_Book1 4" xfId="1763"/>
    <cellStyle name="差_省级明细_Book1_2017年预算草案（债务）" xfId="1764"/>
    <cellStyle name="差_省级明细_Book1_2017年预算草案（债务） 2" xfId="1765"/>
    <cellStyle name="差_省级明细_Book1_2017年预算草案（债务） 3" xfId="1766"/>
    <cellStyle name="差_省级明细_Book1_基金汇总" xfId="1767"/>
    <cellStyle name="差_省级明细_Book1_基金汇总 2" xfId="1768"/>
    <cellStyle name="差_省级明细_Book1_基金汇总 3" xfId="1769"/>
    <cellStyle name="差_省级明细_Book1_收入汇总" xfId="1770"/>
    <cellStyle name="差_省级明细_Book1_收入汇总 2" xfId="1771"/>
    <cellStyle name="差_省级明细_Book1_收入汇总 3" xfId="1772"/>
    <cellStyle name="差_省级明细_Book1_支出汇总" xfId="1773"/>
    <cellStyle name="差_省级明细_Book1_支出汇总 2" xfId="1774"/>
    <cellStyle name="差_省级明细_Book1_支出汇总 3" xfId="1775"/>
    <cellStyle name="差_省级明细_Book3" xfId="1776"/>
    <cellStyle name="差_省级明细_Book3 2" xfId="1777"/>
    <cellStyle name="差_省级明细_Book3 3" xfId="1778"/>
    <cellStyle name="差_省级明细_Xl0000068" xfId="1779"/>
    <cellStyle name="差_省级明细_Xl0000068 2" xfId="1780"/>
    <cellStyle name="差_省级明细_Xl0000068 2 2" xfId="1781"/>
    <cellStyle name="差_省级明细_Xl0000068 2 3" xfId="1782"/>
    <cellStyle name="差_省级明细_Xl0000068 3" xfId="1783"/>
    <cellStyle name="差_省级明细_Xl0000068 4" xfId="1784"/>
    <cellStyle name="差_省级明细_Xl0000068_2017年预算草案（债务）" xfId="1785"/>
    <cellStyle name="差_省级明细_Xl0000068_2017年预算草案（债务） 2" xfId="1786"/>
    <cellStyle name="差_省级明细_Xl0000068_2017年预算草案（债务） 3" xfId="1787"/>
    <cellStyle name="差_省级明细_Xl0000068_基金汇总" xfId="1788"/>
    <cellStyle name="差_省级明细_Xl0000068_基金汇总 2" xfId="1789"/>
    <cellStyle name="差_省级明细_Xl0000068_基金汇总 3" xfId="1790"/>
    <cellStyle name="差_省级明细_Xl0000068_收入汇总" xfId="1791"/>
    <cellStyle name="差_省级明细_Xl0000068_收入汇总 2" xfId="1792"/>
    <cellStyle name="差_省级明细_Xl0000068_收入汇总 3" xfId="1793"/>
    <cellStyle name="差_省级明细_Xl0000068_支出汇总" xfId="1794"/>
    <cellStyle name="差_省级明细_Xl0000068_支出汇总 2" xfId="1795"/>
    <cellStyle name="差_省级明细_Xl0000068_支出汇总 3" xfId="1796"/>
    <cellStyle name="差_省级明细_Xl0000071" xfId="1797"/>
    <cellStyle name="差_省级明细_Xl0000071 2" xfId="1798"/>
    <cellStyle name="差_省级明细_Xl0000071 2 2" xfId="1799"/>
    <cellStyle name="差_省级明细_Xl0000071 2 3" xfId="1800"/>
    <cellStyle name="差_省级明细_Xl0000071 3" xfId="1801"/>
    <cellStyle name="差_省级明细_Xl0000071 4" xfId="1802"/>
    <cellStyle name="差_省级明细_Xl0000071_2017年预算草案（债务）" xfId="1803"/>
    <cellStyle name="差_省级明细_Xl0000071_2017年预算草案（债务） 2" xfId="1804"/>
    <cellStyle name="差_省级明细_Xl0000071_2017年预算草案（债务） 3" xfId="1805"/>
    <cellStyle name="差_省级明细_Xl0000071_基金汇总" xfId="1806"/>
    <cellStyle name="差_省级明细_Xl0000071_基金汇总 2" xfId="1807"/>
    <cellStyle name="差_省级明细_Xl0000071_基金汇总 3" xfId="1808"/>
    <cellStyle name="差_省级明细_Xl0000071_收入汇总" xfId="1809"/>
    <cellStyle name="差_省级明细_Xl0000071_收入汇总 2" xfId="1810"/>
    <cellStyle name="差_省级明细_Xl0000071_收入汇总 3" xfId="1811"/>
    <cellStyle name="差_省级明细_Xl0000071_支出汇总" xfId="1812"/>
    <cellStyle name="差_省级明细_Xl0000071_支出汇总 2" xfId="1813"/>
    <cellStyle name="差_省级明细_Xl0000071_支出汇总 3" xfId="1814"/>
    <cellStyle name="差_省级明细_表六七" xfId="1815"/>
    <cellStyle name="差_省级明细_表六七 2" xfId="1816"/>
    <cellStyle name="差_省级明细_表六七 3" xfId="1817"/>
    <cellStyle name="差_省级明细_代编表" xfId="1818"/>
    <cellStyle name="差_省级明细_代编表 2" xfId="1819"/>
    <cellStyle name="差_省级明细_代编表 3" xfId="1820"/>
    <cellStyle name="差_省级明细_代编全省支出预算修改" xfId="1821"/>
    <cellStyle name="差_省级明细_代编全省支出预算修改 2" xfId="1822"/>
    <cellStyle name="差_省级明细_代编全省支出预算修改 2 2" xfId="1823"/>
    <cellStyle name="差_省级明细_代编全省支出预算修改 2 3" xfId="1824"/>
    <cellStyle name="差_省级明细_代编全省支出预算修改 3" xfId="1825"/>
    <cellStyle name="差_省级明细_代编全省支出预算修改 4" xfId="1826"/>
    <cellStyle name="差_省级明细_代编全省支出预算修改_2017年预算草案（债务）" xfId="1827"/>
    <cellStyle name="差_省级明细_代编全省支出预算修改_2017年预算草案（债务） 2" xfId="1828"/>
    <cellStyle name="差_省级明细_代编全省支出预算修改_2017年预算草案（债务） 3" xfId="1829"/>
    <cellStyle name="差_省级明细_代编全省支出预算修改_基金汇总" xfId="1830"/>
    <cellStyle name="差_省级明细_代编全省支出预算修改_基金汇总 2" xfId="1831"/>
    <cellStyle name="差_省级明细_代编全省支出预算修改_基金汇总 3" xfId="1832"/>
    <cellStyle name="差_省级明细_代编全省支出预算修改_收入汇总" xfId="1833"/>
    <cellStyle name="差_省级明细_代编全省支出预算修改_收入汇总 2" xfId="1834"/>
    <cellStyle name="差_省级明细_代编全省支出预算修改_收入汇总 3" xfId="1835"/>
    <cellStyle name="差_省级明细_代编全省支出预算修改_支出汇总" xfId="1836"/>
    <cellStyle name="差_省级明细_代编全省支出预算修改_支出汇总 2" xfId="1837"/>
    <cellStyle name="差_省级明细_代编全省支出预算修改_支出汇总 3" xfId="1838"/>
    <cellStyle name="差_省级明细_冬梅3" xfId="1839"/>
    <cellStyle name="差_省级明细_冬梅3 2" xfId="1840"/>
    <cellStyle name="差_省级明细_冬梅3 2 2" xfId="1841"/>
    <cellStyle name="差_省级明细_冬梅3 2 3" xfId="1842"/>
    <cellStyle name="差_省级明细_冬梅3 3" xfId="1843"/>
    <cellStyle name="差_省级明细_冬梅3 4" xfId="1844"/>
    <cellStyle name="差_省级明细_冬梅3_2017年预算草案（债务）" xfId="1845"/>
    <cellStyle name="差_省级明细_冬梅3_2017年预算草案（债务） 2" xfId="1846"/>
    <cellStyle name="差_省级明细_冬梅3_2017年预算草案（债务） 3" xfId="1847"/>
    <cellStyle name="差_省级明细_冬梅3_基金汇总" xfId="1848"/>
    <cellStyle name="差_省级明细_冬梅3_基金汇总 2" xfId="1849"/>
    <cellStyle name="差_省级明细_冬梅3_基金汇总 3" xfId="1850"/>
    <cellStyle name="差_省级明细_冬梅3_收入汇总" xfId="1851"/>
    <cellStyle name="差_省级明细_冬梅3_收入汇总 2" xfId="1852"/>
    <cellStyle name="差_省级明细_冬梅3_收入汇总 3" xfId="1853"/>
    <cellStyle name="差_省级明细_冬梅3_支出汇总" xfId="1854"/>
    <cellStyle name="差_省级明细_冬梅3_支出汇总 2" xfId="1855"/>
    <cellStyle name="差_省级明细_冬梅3_支出汇总 3" xfId="1856"/>
    <cellStyle name="差_省级明细_复件 表19（梁蕊发）" xfId="1857"/>
    <cellStyle name="差_省级明细_复件 表19（梁蕊发） 2" xfId="1858"/>
    <cellStyle name="差_省级明细_复件 表19（梁蕊发） 3" xfId="1859"/>
    <cellStyle name="差_省级明细_副本1.2" xfId="1860"/>
    <cellStyle name="差_省级明细_副本1.2 2" xfId="1861"/>
    <cellStyle name="差_省级明细_副本1.2 2 2" xfId="1862"/>
    <cellStyle name="差_省级明细_副本1.2 2 3" xfId="1863"/>
    <cellStyle name="差_省级明细_副本1.2 3" xfId="1864"/>
    <cellStyle name="差_省级明细_副本1.2 4" xfId="1865"/>
    <cellStyle name="差_省级明细_副本1.2_2017年预算草案（债务）" xfId="1866"/>
    <cellStyle name="差_省级明细_副本1.2_2017年预算草案（债务） 2" xfId="1867"/>
    <cellStyle name="差_省级明细_副本1.2_2017年预算草案（债务） 3" xfId="1868"/>
    <cellStyle name="差_省级明细_副本1.2_基金汇总" xfId="1869"/>
    <cellStyle name="差_省级明细_副本1.2_基金汇总 2" xfId="1870"/>
    <cellStyle name="差_省级明细_副本1.2_基金汇总 3" xfId="1871"/>
    <cellStyle name="差_省级明细_副本1.2_收入汇总" xfId="1872"/>
    <cellStyle name="差_省级明细_副本1.2_收入汇总 2" xfId="1873"/>
    <cellStyle name="差_省级明细_副本1.2_收入汇总 3" xfId="1874"/>
    <cellStyle name="差_省级明细_副本1.2_支出汇总" xfId="1875"/>
    <cellStyle name="差_省级明细_副本1.2_支出汇总 2" xfId="1876"/>
    <cellStyle name="差_省级明细_副本1.2_支出汇总 3" xfId="1877"/>
    <cellStyle name="差_省级明细_副本最新" xfId="1878"/>
    <cellStyle name="差_省级明细_副本最新 2" xfId="1879"/>
    <cellStyle name="差_省级明细_副本最新 2 2" xfId="1880"/>
    <cellStyle name="差_省级明细_副本最新 2 3" xfId="1881"/>
    <cellStyle name="差_省级明细_副本最新 3" xfId="1882"/>
    <cellStyle name="差_省级明细_副本最新 4" xfId="1883"/>
    <cellStyle name="差_省级明细_副本最新_2017年预算草案（债务）" xfId="1884"/>
    <cellStyle name="差_省级明细_副本最新_2017年预算草案（债务） 2" xfId="1885"/>
    <cellStyle name="差_省级明细_副本最新_2017年预算草案（债务） 3" xfId="1886"/>
    <cellStyle name="差_省级明细_副本最新_基金汇总" xfId="1887"/>
    <cellStyle name="差_省级明细_副本最新_基金汇总 2" xfId="1888"/>
    <cellStyle name="差_省级明细_副本最新_基金汇总 3" xfId="1889"/>
    <cellStyle name="差_省级明细_副本最新_收入汇总" xfId="1890"/>
    <cellStyle name="差_省级明细_副本最新_收入汇总 2" xfId="1891"/>
    <cellStyle name="差_省级明细_副本最新_收入汇总 3" xfId="1892"/>
    <cellStyle name="差_省级明细_副本最新_支出汇总" xfId="1893"/>
    <cellStyle name="差_省级明细_副本最新_支出汇总 2" xfId="1894"/>
    <cellStyle name="差_省级明细_副本最新_支出汇总 3" xfId="1895"/>
    <cellStyle name="差_省级明细_基金表" xfId="1896"/>
    <cellStyle name="差_省级明细_基金表 2" xfId="1897"/>
    <cellStyle name="差_省级明细_基金表 3" xfId="1898"/>
    <cellStyle name="差_省级明细_基金汇总" xfId="1899"/>
    <cellStyle name="差_省级明细_基金汇总 2" xfId="1900"/>
    <cellStyle name="差_省级明细_基金汇总 3" xfId="1901"/>
    <cellStyle name="差_省级明细_基金最新" xfId="1902"/>
    <cellStyle name="差_省级明细_基金最新 2" xfId="1903"/>
    <cellStyle name="差_省级明细_基金最新 2 2" xfId="1904"/>
    <cellStyle name="差_省级明细_基金最新 2 3" xfId="1905"/>
    <cellStyle name="差_省级明细_基金最新 3" xfId="1906"/>
    <cellStyle name="差_省级明细_基金最新 4" xfId="1907"/>
    <cellStyle name="差_省级明细_基金最新_2017年预算草案（债务）" xfId="1908"/>
    <cellStyle name="差_省级明细_基金最新_2017年预算草案（债务） 2" xfId="1909"/>
    <cellStyle name="差_省级明细_基金最新_2017年预算草案（债务） 3" xfId="1910"/>
    <cellStyle name="差_省级明细_基金最新_基金汇总" xfId="1911"/>
    <cellStyle name="差_省级明细_基金最新_基金汇总 2" xfId="1912"/>
    <cellStyle name="差_省级明细_基金最新_基金汇总 3" xfId="1913"/>
    <cellStyle name="差_省级明细_基金最新_收入汇总" xfId="1914"/>
    <cellStyle name="差_省级明细_基金最新_收入汇总 2" xfId="1915"/>
    <cellStyle name="差_省级明细_基金最新_收入汇总 3" xfId="1916"/>
    <cellStyle name="差_省级明细_基金最新_支出汇总" xfId="1917"/>
    <cellStyle name="差_省级明细_基金最新_支出汇总 2" xfId="1918"/>
    <cellStyle name="差_省级明细_基金最新_支出汇总 3" xfId="1919"/>
    <cellStyle name="差_省级明细_基金最终修改支出" xfId="1920"/>
    <cellStyle name="差_省级明细_基金最终修改支出 2" xfId="1921"/>
    <cellStyle name="差_省级明细_基金最终修改支出 3" xfId="1922"/>
    <cellStyle name="差_省级明细_梁蕊要预算局报人大2017年预算草案" xfId="1923"/>
    <cellStyle name="差_省级明细_梁蕊要预算局报人大2017年预算草案 2" xfId="1924"/>
    <cellStyle name="差_省级明细_梁蕊要预算局报人大2017年预算草案 3" xfId="1925"/>
    <cellStyle name="差_省级明细_全省收入代编最新" xfId="1926"/>
    <cellStyle name="差_省级明细_全省收入代编最新 2" xfId="1927"/>
    <cellStyle name="差_省级明细_全省收入代编最新 2 2" xfId="1928"/>
    <cellStyle name="差_省级明细_全省收入代编最新 2 3" xfId="1929"/>
    <cellStyle name="差_省级明细_全省收入代编最新 3" xfId="1930"/>
    <cellStyle name="差_省级明细_全省收入代编最新 4" xfId="1931"/>
    <cellStyle name="差_省级明细_全省收入代编最新_2017年预算草案（债务）" xfId="1932"/>
    <cellStyle name="差_省级明细_全省收入代编最新_2017年预算草案（债务） 2" xfId="1933"/>
    <cellStyle name="差_省级明细_全省收入代编最新_2017年预算草案（债务） 3" xfId="1934"/>
    <cellStyle name="差_省级明细_全省收入代编最新_基金汇总" xfId="1935"/>
    <cellStyle name="差_省级明细_全省收入代编最新_基金汇总 2" xfId="1936"/>
    <cellStyle name="差_省级明细_全省收入代编最新_基金汇总 3" xfId="1937"/>
    <cellStyle name="差_省级明细_全省收入代编最新_收入汇总" xfId="1938"/>
    <cellStyle name="差_省级明细_全省收入代编最新_收入汇总 2" xfId="1939"/>
    <cellStyle name="差_省级明细_全省收入代编最新_收入汇总 3" xfId="1940"/>
    <cellStyle name="差_省级明细_全省收入代编最新_支出汇总" xfId="1941"/>
    <cellStyle name="差_省级明细_全省收入代编最新_支出汇总 2" xfId="1942"/>
    <cellStyle name="差_省级明细_全省收入代编最新_支出汇总 3" xfId="1943"/>
    <cellStyle name="差_省级明细_全省预算代编" xfId="1944"/>
    <cellStyle name="差_省级明细_全省预算代编 2" xfId="1945"/>
    <cellStyle name="差_省级明细_全省预算代编 2 2" xfId="1946"/>
    <cellStyle name="差_省级明细_全省预算代编 2 3" xfId="1947"/>
    <cellStyle name="差_省级明细_全省预算代编 3" xfId="1948"/>
    <cellStyle name="差_省级明细_全省预算代编 4" xfId="1949"/>
    <cellStyle name="差_省级明细_全省预算代编_2017年预算草案（债务）" xfId="1950"/>
    <cellStyle name="差_省级明细_全省预算代编_2017年预算草案（债务） 2" xfId="1951"/>
    <cellStyle name="差_省级明细_全省预算代编_2017年预算草案（债务） 3" xfId="1952"/>
    <cellStyle name="差_省级明细_全省预算代编_基金汇总" xfId="1953"/>
    <cellStyle name="差_省级明细_全省预算代编_基金汇总 2" xfId="1954"/>
    <cellStyle name="差_省级明细_全省预算代编_基金汇总 3" xfId="1955"/>
    <cellStyle name="差_省级明细_全省预算代编_收入汇总" xfId="1956"/>
    <cellStyle name="差_省级明细_全省预算代编_收入汇总 2" xfId="1957"/>
    <cellStyle name="差_省级明细_全省预算代编_收入汇总 3" xfId="1958"/>
    <cellStyle name="差_省级明细_全省预算代编_支出汇总" xfId="1959"/>
    <cellStyle name="差_省级明细_全省预算代编_支出汇总 2" xfId="1960"/>
    <cellStyle name="差_省级明细_全省预算代编_支出汇总 3" xfId="1961"/>
    <cellStyle name="差_省级明细_社保2017年预算草案1.3" xfId="1962"/>
    <cellStyle name="差_省级明细_社保2017年预算草案1.3 2" xfId="1963"/>
    <cellStyle name="差_省级明细_社保2017年预算草案1.3 3" xfId="1964"/>
    <cellStyle name="差_省级明细_省级国有资本经营预算表" xfId="1965"/>
    <cellStyle name="差_省级明细_省级国有资本经营预算表 2" xfId="1966"/>
    <cellStyle name="差_省级明细_省级国有资本经营预算表 3" xfId="1967"/>
    <cellStyle name="差_省级明细_收入汇总" xfId="1968"/>
    <cellStyle name="差_省级明细_收入汇总 2" xfId="1969"/>
    <cellStyle name="差_省级明细_收入汇总 3" xfId="1970"/>
    <cellStyle name="差_省级明细_政府性基金人大会表格1稿" xfId="1971"/>
    <cellStyle name="差_省级明细_政府性基金人大会表格1稿 2" xfId="1972"/>
    <cellStyle name="差_省级明细_政府性基金人大会表格1稿 2 2" xfId="1973"/>
    <cellStyle name="差_省级明细_政府性基金人大会表格1稿 2 3" xfId="1974"/>
    <cellStyle name="差_省级明细_政府性基金人大会表格1稿 3" xfId="1975"/>
    <cellStyle name="差_省级明细_政府性基金人大会表格1稿 4" xfId="1976"/>
    <cellStyle name="差_省级明细_政府性基金人大会表格1稿_2017年预算草案（债务）" xfId="1977"/>
    <cellStyle name="差_省级明细_政府性基金人大会表格1稿_2017年预算草案（债务） 2" xfId="1978"/>
    <cellStyle name="差_省级明细_政府性基金人大会表格1稿_2017年预算草案（债务） 3" xfId="1979"/>
    <cellStyle name="差_省级明细_政府性基金人大会表格1稿_基金汇总" xfId="1980"/>
    <cellStyle name="差_省级明细_政府性基金人大会表格1稿_基金汇总 2" xfId="1981"/>
    <cellStyle name="差_省级明细_政府性基金人大会表格1稿_基金汇总 3" xfId="1982"/>
    <cellStyle name="差_省级明细_政府性基金人大会表格1稿_收入汇总" xfId="1983"/>
    <cellStyle name="差_省级明细_政府性基金人大会表格1稿_收入汇总 2" xfId="1984"/>
    <cellStyle name="差_省级明细_政府性基金人大会表格1稿_收入汇总 3" xfId="1985"/>
    <cellStyle name="差_省级明细_政府性基金人大会表格1稿_支出汇总" xfId="1986"/>
    <cellStyle name="差_省级明细_政府性基金人大会表格1稿_支出汇总 2" xfId="1987"/>
    <cellStyle name="差_省级明细_政府性基金人大会表格1稿_支出汇总 3" xfId="1988"/>
    <cellStyle name="差_省级明细_支出汇总" xfId="1989"/>
    <cellStyle name="差_省级明细_支出汇总 2" xfId="1990"/>
    <cellStyle name="差_省级明细_支出汇总 3" xfId="1991"/>
    <cellStyle name="差_省属监狱人员级别表(驻外)" xfId="1992"/>
    <cellStyle name="差_省属监狱人员级别表(驻外) 2" xfId="1993"/>
    <cellStyle name="差_省属监狱人员级别表(驻外) 3" xfId="1994"/>
    <cellStyle name="差_省属监狱人员级别表(驻外)_基金汇总" xfId="1995"/>
    <cellStyle name="差_省属监狱人员级别表(驻外)_基金汇总 2" xfId="1996"/>
    <cellStyle name="差_省属监狱人员级别表(驻外)_基金汇总 3" xfId="1997"/>
    <cellStyle name="差_省属监狱人员级别表(驻外)_收入汇总" xfId="1998"/>
    <cellStyle name="差_省属监狱人员级别表(驻外)_收入汇总 2" xfId="1999"/>
    <cellStyle name="差_省属监狱人员级别表(驻外)_收入汇总 3" xfId="2000"/>
    <cellStyle name="差_省属监狱人员级别表(驻外)_支出汇总" xfId="2001"/>
    <cellStyle name="差_省属监狱人员级别表(驻外)_支出汇总 2" xfId="2002"/>
    <cellStyle name="差_省属监狱人员级别表(驻外)_支出汇总 3" xfId="2003"/>
    <cellStyle name="差_市辖区测算20080510" xfId="2004"/>
    <cellStyle name="差_市辖区测算20080510 2" xfId="2005"/>
    <cellStyle name="差_市辖区测算-新科目（20080626）" xfId="2006"/>
    <cellStyle name="差_市辖区测算-新科目（20080626） 2" xfId="2007"/>
    <cellStyle name="差_收入汇总" xfId="2008"/>
    <cellStyle name="差_收入汇总 2" xfId="3775"/>
    <cellStyle name="差_同德" xfId="2009"/>
    <cellStyle name="差_同德 2" xfId="2010"/>
    <cellStyle name="差_卫生(按照总人口测算）—20080416" xfId="2011"/>
    <cellStyle name="差_卫生(按照总人口测算）—20080416 2" xfId="2012"/>
    <cellStyle name="差_文体广播事业(按照总人口测算）—20080416" xfId="2013"/>
    <cellStyle name="差_文体广播事业(按照总人口测算）—20080416 2" xfId="2014"/>
    <cellStyle name="差_下文（表）" xfId="2015"/>
    <cellStyle name="差_下文（表） 2" xfId="2016"/>
    <cellStyle name="差_县区合并测算20080421" xfId="2017"/>
    <cellStyle name="差_县区合并测算20080421 2" xfId="2018"/>
    <cellStyle name="差_县区合并测算20080423(按照各省比重）" xfId="2019"/>
    <cellStyle name="差_县区合并测算20080423(按照各省比重） 2" xfId="2020"/>
    <cellStyle name="差_县市旗测算20080508" xfId="2021"/>
    <cellStyle name="差_县市旗测算20080508 2" xfId="2022"/>
    <cellStyle name="差_县市旗测算-新科目（20080626）" xfId="2023"/>
    <cellStyle name="差_县市旗测算-新科目（20080626） 2" xfId="2024"/>
    <cellStyle name="差_县市旗测算-新科目（20080627）" xfId="2025"/>
    <cellStyle name="差_县市旗测算-新科目（20080627） 2" xfId="2026"/>
    <cellStyle name="差_支出汇总" xfId="2027"/>
    <cellStyle name="差_支出汇总 2" xfId="3776"/>
    <cellStyle name="常" xfId="2028"/>
    <cellStyle name="常规" xfId="0" builtinId="0"/>
    <cellStyle name="常规 10" xfId="2029"/>
    <cellStyle name="常规 10 2" xfId="2030"/>
    <cellStyle name="常规 10 2 2" xfId="2031"/>
    <cellStyle name="常规 10 2 2 2" xfId="2032"/>
    <cellStyle name="常规 10 2 2 2 2" xfId="3780"/>
    <cellStyle name="常规 10 2 2 3" xfId="3779"/>
    <cellStyle name="常规 10 2 3" xfId="2033"/>
    <cellStyle name="常规 10 2 3 2" xfId="2034"/>
    <cellStyle name="常规 10 2 3 2 2" xfId="3782"/>
    <cellStyle name="常规 10 2 3 3" xfId="3781"/>
    <cellStyle name="常规 10 2 4" xfId="2035"/>
    <cellStyle name="常规 10 2 4 2" xfId="2036"/>
    <cellStyle name="常规 10 2 4 2 2" xfId="3784"/>
    <cellStyle name="常规 10 2 4 3" xfId="3783"/>
    <cellStyle name="常规 10 2 5" xfId="2037"/>
    <cellStyle name="常规 10 2 5 2" xfId="3785"/>
    <cellStyle name="常规 10 2 6" xfId="2038"/>
    <cellStyle name="常规 10 2 6 2" xfId="3786"/>
    <cellStyle name="常规 10 2 7" xfId="3778"/>
    <cellStyle name="常规 10 3" xfId="2039"/>
    <cellStyle name="常规 10 3 2" xfId="2040"/>
    <cellStyle name="常规 10 3 2 2" xfId="2041"/>
    <cellStyle name="常规 10 3 2 2 2" xfId="3789"/>
    <cellStyle name="常规 10 3 2 3" xfId="3788"/>
    <cellStyle name="常规 10 3 3" xfId="2042"/>
    <cellStyle name="常规 10 3 3 2" xfId="3790"/>
    <cellStyle name="常规 10 3 4" xfId="3787"/>
    <cellStyle name="常规 10 4" xfId="2043"/>
    <cellStyle name="常规 10 4 2" xfId="2044"/>
    <cellStyle name="常规 10 4 2 2" xfId="3792"/>
    <cellStyle name="常规 10 4 3" xfId="3791"/>
    <cellStyle name="常规 10 5" xfId="2045"/>
    <cellStyle name="常规 10 5 2" xfId="3793"/>
    <cellStyle name="常规 10 6" xfId="2046"/>
    <cellStyle name="常规 10 6 2" xfId="3794"/>
    <cellStyle name="常规 10 7" xfId="3777"/>
    <cellStyle name="常规 10_鹤壁市开发区2017年相关数据统计表报市局" xfId="2047"/>
    <cellStyle name="常规 11" xfId="2048"/>
    <cellStyle name="常规 11 2" xfId="2049"/>
    <cellStyle name="常规 11 2 2" xfId="2050"/>
    <cellStyle name="常规 11 2 2 2" xfId="2051"/>
    <cellStyle name="常规 11 2 2 2 2" xfId="3798"/>
    <cellStyle name="常规 11 2 2 3" xfId="3797"/>
    <cellStyle name="常规 11 2 3" xfId="2052"/>
    <cellStyle name="常规 11 2 3 2" xfId="3799"/>
    <cellStyle name="常规 11 2 4" xfId="2053"/>
    <cellStyle name="常规 11 2 4 2" xfId="3800"/>
    <cellStyle name="常规 11 2 5" xfId="3796"/>
    <cellStyle name="常规 11 3" xfId="2054"/>
    <cellStyle name="常规 11 3 2" xfId="2055"/>
    <cellStyle name="常规 11 3 2 2" xfId="3802"/>
    <cellStyle name="常规 11 3 3" xfId="3801"/>
    <cellStyle name="常规 11 4" xfId="2056"/>
    <cellStyle name="常规 11 4 2" xfId="3803"/>
    <cellStyle name="常规 11 5" xfId="2057"/>
    <cellStyle name="常规 11 5 2" xfId="3804"/>
    <cellStyle name="常规 11 6" xfId="3795"/>
    <cellStyle name="常规 11_鹤壁市开发区2017年相关数据统计表报市局" xfId="2058"/>
    <cellStyle name="常规 12" xfId="2059"/>
    <cellStyle name="常规 12 2" xfId="2060"/>
    <cellStyle name="常规 12 2 2" xfId="3806"/>
    <cellStyle name="常规 12 3" xfId="2061"/>
    <cellStyle name="常规 12 3 2" xfId="3807"/>
    <cellStyle name="常规 12 4" xfId="3805"/>
    <cellStyle name="常规 13" xfId="2062"/>
    <cellStyle name="常规 13 2" xfId="2063"/>
    <cellStyle name="常规 13 2 2" xfId="2064"/>
    <cellStyle name="常规 13 2 2 2" xfId="2065"/>
    <cellStyle name="常规 13 2 2 2 2" xfId="3811"/>
    <cellStyle name="常规 13 2 2 3" xfId="3810"/>
    <cellStyle name="常规 13 2 3" xfId="2066"/>
    <cellStyle name="常规 13 2 3 2" xfId="3812"/>
    <cellStyle name="常规 13 2 4" xfId="2067"/>
    <cellStyle name="常规 13 2 4 2" xfId="3813"/>
    <cellStyle name="常规 13 2 5" xfId="3809"/>
    <cellStyle name="常规 13 3" xfId="2068"/>
    <cellStyle name="常规 13 3 2" xfId="2069"/>
    <cellStyle name="常规 13 3 2 2" xfId="3815"/>
    <cellStyle name="常规 13 3 3" xfId="3814"/>
    <cellStyle name="常规 13 4" xfId="2070"/>
    <cellStyle name="常规 13 4 2" xfId="3816"/>
    <cellStyle name="常规 13 5" xfId="2071"/>
    <cellStyle name="常规 13 5 2" xfId="3817"/>
    <cellStyle name="常规 13 6" xfId="3808"/>
    <cellStyle name="常规 13_2017年预算草案（债务）" xfId="2072"/>
    <cellStyle name="常规 14" xfId="2073"/>
    <cellStyle name="常规 14 2" xfId="2074"/>
    <cellStyle name="常规 14 2 2" xfId="3819"/>
    <cellStyle name="常规 14 3" xfId="2075"/>
    <cellStyle name="常规 14 3 2" xfId="3820"/>
    <cellStyle name="常规 14 4" xfId="3818"/>
    <cellStyle name="常规 15" xfId="2076"/>
    <cellStyle name="常规 15 2" xfId="2077"/>
    <cellStyle name="常规 15 2 2" xfId="3822"/>
    <cellStyle name="常规 15 3" xfId="2078"/>
    <cellStyle name="常规 15 3 2" xfId="3823"/>
    <cellStyle name="常规 15 4" xfId="3821"/>
    <cellStyle name="常规 16" xfId="2079"/>
    <cellStyle name="常规 16 2" xfId="2080"/>
    <cellStyle name="常规 16 2 2" xfId="2081"/>
    <cellStyle name="常规 16 2 2 2" xfId="3826"/>
    <cellStyle name="常规 16 2 3" xfId="3825"/>
    <cellStyle name="常规 16 3" xfId="2082"/>
    <cellStyle name="常规 16 3 2" xfId="3827"/>
    <cellStyle name="常规 16 4" xfId="2083"/>
    <cellStyle name="常规 16 4 2" xfId="3828"/>
    <cellStyle name="常规 16 5" xfId="3824"/>
    <cellStyle name="常规 17" xfId="2084"/>
    <cellStyle name="常规 17 2" xfId="2085"/>
    <cellStyle name="常规 17 2 2" xfId="3830"/>
    <cellStyle name="常规 17 3" xfId="2086"/>
    <cellStyle name="常规 17 3 2" xfId="3831"/>
    <cellStyle name="常规 17 4" xfId="3829"/>
    <cellStyle name="常规 18" xfId="2087"/>
    <cellStyle name="常规 18 2" xfId="2088"/>
    <cellStyle name="常规 18 2 2" xfId="3833"/>
    <cellStyle name="常规 18 3" xfId="3832"/>
    <cellStyle name="常规 19" xfId="2089"/>
    <cellStyle name="常规 19 2" xfId="2090"/>
    <cellStyle name="常规 19 2 2" xfId="3835"/>
    <cellStyle name="常规 19 3" xfId="3834"/>
    <cellStyle name="常规 2" xfId="2091"/>
    <cellStyle name="常规 2 10" xfId="2092"/>
    <cellStyle name="常规 2 10 2" xfId="3837"/>
    <cellStyle name="常规 2 11" xfId="2093"/>
    <cellStyle name="常规 2 11 2" xfId="3838"/>
    <cellStyle name="常规 2 12" xfId="2094"/>
    <cellStyle name="常规 2 12 2" xfId="3839"/>
    <cellStyle name="常规 2 13" xfId="3836"/>
    <cellStyle name="常规 2 2" xfId="2095"/>
    <cellStyle name="常规 2 2 2" xfId="2096"/>
    <cellStyle name="常规 2 2 2 2" xfId="2097"/>
    <cellStyle name="常规 2 2 2 2 2" xfId="2098"/>
    <cellStyle name="常规 2 2 2 2 2 2" xfId="3843"/>
    <cellStyle name="常规 2 2 2 2 3" xfId="3842"/>
    <cellStyle name="常规 2 2 2 3" xfId="2099"/>
    <cellStyle name="常规 2 2 2 3 2" xfId="3844"/>
    <cellStyle name="常规 2 2 2 4" xfId="2100"/>
    <cellStyle name="常规 2 2 2 4 2" xfId="3845"/>
    <cellStyle name="常规 2 2 2 5" xfId="3841"/>
    <cellStyle name="常规 2 2 3" xfId="2101"/>
    <cellStyle name="常规 2 2 3 2" xfId="2102"/>
    <cellStyle name="常规 2 2 3 3" xfId="2103"/>
    <cellStyle name="常规 2 2 4" xfId="2104"/>
    <cellStyle name="常规 2 2 4 2" xfId="2105"/>
    <cellStyle name="常规 2 2 4 3" xfId="2106"/>
    <cellStyle name="常规 2 2 5" xfId="2107"/>
    <cellStyle name="常规 2 2 5 2" xfId="2108"/>
    <cellStyle name="常规 2 2 5 2 2" xfId="3847"/>
    <cellStyle name="常规 2 2 5 3" xfId="3846"/>
    <cellStyle name="常规 2 2 6" xfId="2109"/>
    <cellStyle name="常规 2 2 6 2" xfId="2110"/>
    <cellStyle name="常规 2 2 7" xfId="2111"/>
    <cellStyle name="常规 2 2 7 2" xfId="3848"/>
    <cellStyle name="常规 2 2 8" xfId="2112"/>
    <cellStyle name="常规 2 2 8 2" xfId="3849"/>
    <cellStyle name="常规 2 2 9" xfId="3840"/>
    <cellStyle name="常规 2 3" xfId="2113"/>
    <cellStyle name="常规 2 3 2" xfId="2114"/>
    <cellStyle name="常规 2 3 2 2" xfId="2115"/>
    <cellStyle name="常规 2 3 2 2 2" xfId="2116"/>
    <cellStyle name="常规 2 3 2 2 2 2" xfId="3853"/>
    <cellStyle name="常规 2 3 2 2 3" xfId="3852"/>
    <cellStyle name="常规 2 3 2 3" xfId="2117"/>
    <cellStyle name="常规 2 3 2 3 2" xfId="3854"/>
    <cellStyle name="常规 2 3 2 4" xfId="2118"/>
    <cellStyle name="常规 2 3 2 4 2" xfId="3855"/>
    <cellStyle name="常规 2 3 2 5" xfId="3851"/>
    <cellStyle name="常规 2 3 3" xfId="2119"/>
    <cellStyle name="常规 2 3 3 2" xfId="2120"/>
    <cellStyle name="常规 2 3 3 2 2" xfId="3857"/>
    <cellStyle name="常规 2 3 3 3" xfId="3856"/>
    <cellStyle name="常规 2 3 4" xfId="2121"/>
    <cellStyle name="常规 2 3 4 2" xfId="2122"/>
    <cellStyle name="常规 2 3 4 2 2" xfId="3859"/>
    <cellStyle name="常规 2 3 4 3" xfId="3858"/>
    <cellStyle name="常规 2 3 5" xfId="2123"/>
    <cellStyle name="常规 2 3 5 2" xfId="2124"/>
    <cellStyle name="常规 2 3 5 2 2" xfId="3861"/>
    <cellStyle name="常规 2 3 5 3" xfId="3860"/>
    <cellStyle name="常规 2 3 6" xfId="2125"/>
    <cellStyle name="常规 2 3 6 2" xfId="3862"/>
    <cellStyle name="常规 2 3 7" xfId="2126"/>
    <cellStyle name="常规 2 3 7 2" xfId="3863"/>
    <cellStyle name="常规 2 3 8" xfId="3850"/>
    <cellStyle name="常规 2 4" xfId="2127"/>
    <cellStyle name="常规 2 4 2" xfId="2128"/>
    <cellStyle name="常规 2 4 2 2" xfId="2129"/>
    <cellStyle name="常规 2 4 2 2 2" xfId="3866"/>
    <cellStyle name="常规 2 4 2 3" xfId="3865"/>
    <cellStyle name="常规 2 4 3" xfId="2130"/>
    <cellStyle name="常规 2 4 3 2" xfId="3867"/>
    <cellStyle name="常规 2 4 4" xfId="2131"/>
    <cellStyle name="常规 2 4 4 2" xfId="3868"/>
    <cellStyle name="常规 2 4 5" xfId="3864"/>
    <cellStyle name="常规 2 5" xfId="2132"/>
    <cellStyle name="常规 2 5 2" xfId="2133"/>
    <cellStyle name="常规 2 5 2 2" xfId="2134"/>
    <cellStyle name="常规 2 5 2 2 2" xfId="3871"/>
    <cellStyle name="常规 2 5 2 3" xfId="3870"/>
    <cellStyle name="常规 2 5 3" xfId="2135"/>
    <cellStyle name="常规 2 5 3 2" xfId="3872"/>
    <cellStyle name="常规 2 5 4" xfId="2136"/>
    <cellStyle name="常规 2 5 4 2" xfId="3873"/>
    <cellStyle name="常规 2 5 5" xfId="3869"/>
    <cellStyle name="常规 2 6" xfId="2137"/>
    <cellStyle name="常规 2 6 2" xfId="2138"/>
    <cellStyle name="常规 2 6 2 2" xfId="2139"/>
    <cellStyle name="常规 2 6 2 2 2" xfId="3876"/>
    <cellStyle name="常规 2 6 2 3" xfId="3875"/>
    <cellStyle name="常规 2 6 3" xfId="2140"/>
    <cellStyle name="常规 2 6 3 2" xfId="3877"/>
    <cellStyle name="常规 2 6 4" xfId="2141"/>
    <cellStyle name="常规 2 6 4 2" xfId="3878"/>
    <cellStyle name="常规 2 6 5" xfId="3874"/>
    <cellStyle name="常规 2 7" xfId="2142"/>
    <cellStyle name="常规 2 7 2" xfId="2143"/>
    <cellStyle name="常规 2 7 2 2" xfId="2144"/>
    <cellStyle name="常规 2 7 2 2 2" xfId="3881"/>
    <cellStyle name="常规 2 7 2 3" xfId="3880"/>
    <cellStyle name="常规 2 7 3" xfId="2145"/>
    <cellStyle name="常规 2 7 3 2" xfId="3882"/>
    <cellStyle name="常规 2 7 4" xfId="2146"/>
    <cellStyle name="常规 2 7 4 2" xfId="3883"/>
    <cellStyle name="常规 2 7 5" xfId="3879"/>
    <cellStyle name="常规 2 8" xfId="2147"/>
    <cellStyle name="常规 2 8 2" xfId="2148"/>
    <cellStyle name="常规 2 8 2 2" xfId="3885"/>
    <cellStyle name="常规 2 8 3" xfId="3884"/>
    <cellStyle name="常规 2 9" xfId="2149"/>
    <cellStyle name="常规 2 9 2" xfId="2150"/>
    <cellStyle name="常规 2 9 2 2" xfId="3887"/>
    <cellStyle name="常规 2 9 3" xfId="3886"/>
    <cellStyle name="常规 2_2009年结算（最终）" xfId="2151"/>
    <cellStyle name="常规 20" xfId="2152"/>
    <cellStyle name="常规 20 2" xfId="2153"/>
    <cellStyle name="常规 20 2 2" xfId="3889"/>
    <cellStyle name="常规 20 3" xfId="3888"/>
    <cellStyle name="常规 21" xfId="2154"/>
    <cellStyle name="常规 21 2" xfId="2155"/>
    <cellStyle name="常规 21 2 2" xfId="3891"/>
    <cellStyle name="常规 21 3" xfId="3890"/>
    <cellStyle name="常规 22" xfId="2156"/>
    <cellStyle name="常规 22 2" xfId="2157"/>
    <cellStyle name="常规 22 2 2" xfId="3893"/>
    <cellStyle name="常规 22 3" xfId="3892"/>
    <cellStyle name="常规 23" xfId="2158"/>
    <cellStyle name="常规 23 2" xfId="2159"/>
    <cellStyle name="常规 23 2 2" xfId="2160"/>
    <cellStyle name="常规 23 2 2 2" xfId="2161"/>
    <cellStyle name="常规 23 2 3" xfId="2162"/>
    <cellStyle name="常规 23 2 4" xfId="2163"/>
    <cellStyle name="常规 23 3" xfId="2164"/>
    <cellStyle name="常规 23 3 2" xfId="3895"/>
    <cellStyle name="常规 23 4" xfId="3894"/>
    <cellStyle name="常规 24" xfId="2165"/>
    <cellStyle name="常规 24 2" xfId="2166"/>
    <cellStyle name="常规 24 2 2" xfId="3897"/>
    <cellStyle name="常规 24 3" xfId="3896"/>
    <cellStyle name="常规 25" xfId="2167"/>
    <cellStyle name="常规 25 2" xfId="2168"/>
    <cellStyle name="常规 26" xfId="2169"/>
    <cellStyle name="常规 26 2" xfId="2170"/>
    <cellStyle name="常规 26 2 2" xfId="3899"/>
    <cellStyle name="常规 26 3" xfId="3898"/>
    <cellStyle name="常规 27" xfId="2171"/>
    <cellStyle name="常规 27 2" xfId="2172"/>
    <cellStyle name="常规 27 2 2" xfId="3901"/>
    <cellStyle name="常规 27 3" xfId="3900"/>
    <cellStyle name="常规 28" xfId="2173"/>
    <cellStyle name="常规 28 2" xfId="2174"/>
    <cellStyle name="常规 28 2 2" xfId="3903"/>
    <cellStyle name="常规 28 3" xfId="3902"/>
    <cellStyle name="常规 29" xfId="2175"/>
    <cellStyle name="常规 29 2" xfId="2176"/>
    <cellStyle name="常规 29 3" xfId="2177"/>
    <cellStyle name="常规 3" xfId="2178"/>
    <cellStyle name="常规 3 10" xfId="3904"/>
    <cellStyle name="常规 3 2" xfId="2179"/>
    <cellStyle name="常规 3 2 2" xfId="2180"/>
    <cellStyle name="常规 3 2 2 2" xfId="2181"/>
    <cellStyle name="常规 3 2 2 2 2" xfId="2182"/>
    <cellStyle name="常规 3 2 2 2 2 2" xfId="3908"/>
    <cellStyle name="常规 3 2 2 2 3" xfId="3907"/>
    <cellStyle name="常规 3 2 2 3" xfId="2183"/>
    <cellStyle name="常规 3 2 2 3 2" xfId="3909"/>
    <cellStyle name="常规 3 2 2 4" xfId="2184"/>
    <cellStyle name="常规 3 2 2 4 2" xfId="3910"/>
    <cellStyle name="常规 3 2 2 5" xfId="3906"/>
    <cellStyle name="常规 3 2 3" xfId="2185"/>
    <cellStyle name="常规 3 2 3 2" xfId="2186"/>
    <cellStyle name="常规 3 2 3 2 2" xfId="3912"/>
    <cellStyle name="常规 3 2 3 3" xfId="3911"/>
    <cellStyle name="常规 3 2 4" xfId="2187"/>
    <cellStyle name="常规 3 2 4 2" xfId="2188"/>
    <cellStyle name="常规 3 2 4 2 2" xfId="3914"/>
    <cellStyle name="常规 3 2 4 3" xfId="3913"/>
    <cellStyle name="常规 3 2 5" xfId="2189"/>
    <cellStyle name="常规 3 2 5 2" xfId="2190"/>
    <cellStyle name="常规 3 2 5 2 2" xfId="3916"/>
    <cellStyle name="常规 3 2 5 3" xfId="3915"/>
    <cellStyle name="常规 3 2 6" xfId="2191"/>
    <cellStyle name="常规 3 2 6 2" xfId="3917"/>
    <cellStyle name="常规 3 2 7" xfId="2192"/>
    <cellStyle name="常规 3 2 7 2" xfId="3918"/>
    <cellStyle name="常规 3 2 8" xfId="3905"/>
    <cellStyle name="常规 3 3" xfId="2193"/>
    <cellStyle name="常规 3 3 2" xfId="2194"/>
    <cellStyle name="常规 3 3 3" xfId="2195"/>
    <cellStyle name="常规 3 4" xfId="2196"/>
    <cellStyle name="常规 3 4 2" xfId="2197"/>
    <cellStyle name="常规 3 4 2 2" xfId="2198"/>
    <cellStyle name="常规 3 4 2 2 2" xfId="3921"/>
    <cellStyle name="常规 3 4 2 3" xfId="3920"/>
    <cellStyle name="常规 3 4 3" xfId="2199"/>
    <cellStyle name="常规 3 4 3 2" xfId="3922"/>
    <cellStyle name="常规 3 4 4" xfId="2200"/>
    <cellStyle name="常规 3 4 4 2" xfId="3923"/>
    <cellStyle name="常规 3 4 5" xfId="3919"/>
    <cellStyle name="常规 3 5" xfId="2201"/>
    <cellStyle name="常规 3 5 2" xfId="2202"/>
    <cellStyle name="常规 3 5 3" xfId="2203"/>
    <cellStyle name="常规 3 6" xfId="2204"/>
    <cellStyle name="常规 3 6 2" xfId="2205"/>
    <cellStyle name="常规 3 6 2 2" xfId="3925"/>
    <cellStyle name="常规 3 6 3" xfId="3924"/>
    <cellStyle name="常规 3 7" xfId="2206"/>
    <cellStyle name="常规 3 7 2" xfId="3926"/>
    <cellStyle name="常规 3 8" xfId="2207"/>
    <cellStyle name="常规 3 8 2" xfId="3927"/>
    <cellStyle name="常规 3 9" xfId="2208"/>
    <cellStyle name="常规 3 9 2" xfId="3928"/>
    <cellStyle name="常规 30" xfId="2209"/>
    <cellStyle name="常规 30 2" xfId="2210"/>
    <cellStyle name="常规 30 2 2" xfId="3930"/>
    <cellStyle name="常规 30 3" xfId="3929"/>
    <cellStyle name="常规 31" xfId="2211"/>
    <cellStyle name="常规 31 2" xfId="2212"/>
    <cellStyle name="常规 31 2 2" xfId="3932"/>
    <cellStyle name="常规 31 3" xfId="3931"/>
    <cellStyle name="常规 32" xfId="2213"/>
    <cellStyle name="常规 32 2" xfId="3933"/>
    <cellStyle name="常规 33" xfId="2214"/>
    <cellStyle name="常规 34" xfId="2215"/>
    <cellStyle name="常规 34 2" xfId="3934"/>
    <cellStyle name="常规 35" xfId="2216"/>
    <cellStyle name="常规 35 2" xfId="3935"/>
    <cellStyle name="常规 36" xfId="2217"/>
    <cellStyle name="常规 36 2" xfId="3936"/>
    <cellStyle name="常规 37" xfId="2218"/>
    <cellStyle name="常规 37 2" xfId="3937"/>
    <cellStyle name="常规 38" xfId="2219"/>
    <cellStyle name="常规 38 2" xfId="3938"/>
    <cellStyle name="常规 39" xfId="2220"/>
    <cellStyle name="常规 39 2" xfId="3939"/>
    <cellStyle name="常规 4" xfId="2221"/>
    <cellStyle name="常规 4 10" xfId="2222"/>
    <cellStyle name="常规 4 10 2" xfId="3941"/>
    <cellStyle name="常规 4 11" xfId="3940"/>
    <cellStyle name="常规 4 2" xfId="2223"/>
    <cellStyle name="常规 4 2 2" xfId="2224"/>
    <cellStyle name="常规 4 2 2 2" xfId="2225"/>
    <cellStyle name="常规 4 2 2 2 2" xfId="2226"/>
    <cellStyle name="常规 4 2 2 2 2 2" xfId="3944"/>
    <cellStyle name="常规 4 2 2 2 3" xfId="3943"/>
    <cellStyle name="常规 4 2 2 3" xfId="2227"/>
    <cellStyle name="常规 4 2 2 3 2" xfId="3945"/>
    <cellStyle name="常规 4 2 2 4" xfId="2228"/>
    <cellStyle name="常规 4 2 2 4 2" xfId="3946"/>
    <cellStyle name="常规 4 2 2 5" xfId="3942"/>
    <cellStyle name="常规 4 2 3" xfId="2229"/>
    <cellStyle name="常规 4 2 3 2" xfId="2230"/>
    <cellStyle name="常规 4 2 4" xfId="2231"/>
    <cellStyle name="常规 4 2 5" xfId="2232"/>
    <cellStyle name="常规 4 3" xfId="2233"/>
    <cellStyle name="常规 4 3 2" xfId="2234"/>
    <cellStyle name="常规 4 3 2 2" xfId="2235"/>
    <cellStyle name="常规 4 3 2 2 2" xfId="3949"/>
    <cellStyle name="常规 4 3 2 3" xfId="3948"/>
    <cellStyle name="常规 4 3 3" xfId="2236"/>
    <cellStyle name="常规 4 3 3 2" xfId="3950"/>
    <cellStyle name="常规 4 3 4" xfId="2237"/>
    <cellStyle name="常规 4 3 4 2" xfId="3951"/>
    <cellStyle name="常规 4 3 5" xfId="3947"/>
    <cellStyle name="常规 4 4" xfId="2238"/>
    <cellStyle name="常规 4 4 2" xfId="2239"/>
    <cellStyle name="常规 4 4 2 2" xfId="2240"/>
    <cellStyle name="常规 4 4 2 2 2" xfId="3954"/>
    <cellStyle name="常规 4 4 2 3" xfId="3953"/>
    <cellStyle name="常规 4 4 3" xfId="2241"/>
    <cellStyle name="常规 4 4 3 2" xfId="3955"/>
    <cellStyle name="常规 4 4 4" xfId="2242"/>
    <cellStyle name="常规 4 4 4 2" xfId="3956"/>
    <cellStyle name="常规 4 4 5" xfId="3952"/>
    <cellStyle name="常规 4 5" xfId="2243"/>
    <cellStyle name="常规 4 5 2" xfId="2244"/>
    <cellStyle name="常规 4 5 2 2" xfId="2245"/>
    <cellStyle name="常规 4 5 3" xfId="2246"/>
    <cellStyle name="常规 4 5 4" xfId="2247"/>
    <cellStyle name="常规 4 6" xfId="2248"/>
    <cellStyle name="常规 4 6 2" xfId="2249"/>
    <cellStyle name="常规 4 6 2 2" xfId="2250"/>
    <cellStyle name="常规 4 6 2 2 2" xfId="3959"/>
    <cellStyle name="常规 4 6 2 3" xfId="3958"/>
    <cellStyle name="常规 4 6 3" xfId="2251"/>
    <cellStyle name="常规 4 6 3 2" xfId="3960"/>
    <cellStyle name="常规 4 6 4" xfId="2252"/>
    <cellStyle name="常规 4 6 4 2" xfId="3961"/>
    <cellStyle name="常规 4 6 5" xfId="3957"/>
    <cellStyle name="常规 4 7" xfId="2253"/>
    <cellStyle name="常规 4 7 2" xfId="2254"/>
    <cellStyle name="常规 4 7 2 2" xfId="3963"/>
    <cellStyle name="常规 4 7 3" xfId="3962"/>
    <cellStyle name="常规 4 8" xfId="2255"/>
    <cellStyle name="常规 4 8 2" xfId="2256"/>
    <cellStyle name="常规 4 8 2 2" xfId="3965"/>
    <cellStyle name="常规 4 8 3" xfId="3964"/>
    <cellStyle name="常规 4 9" xfId="2257"/>
    <cellStyle name="常规 4 9 2" xfId="3966"/>
    <cellStyle name="常规 40" xfId="2258"/>
    <cellStyle name="常规 40 2" xfId="3967"/>
    <cellStyle name="常规 41" xfId="2259"/>
    <cellStyle name="常规 41 2" xfId="3968"/>
    <cellStyle name="常规 42" xfId="2260"/>
    <cellStyle name="常规 42 2" xfId="3969"/>
    <cellStyle name="常规 43" xfId="2261"/>
    <cellStyle name="常规 43 2" xfId="3970"/>
    <cellStyle name="常规 5" xfId="2262"/>
    <cellStyle name="常规 5 2" xfId="2263"/>
    <cellStyle name="常规 5 2 2" xfId="2264"/>
    <cellStyle name="常规 5 2 2 2" xfId="2265"/>
    <cellStyle name="常规 5 2 2 2 2" xfId="3974"/>
    <cellStyle name="常规 5 2 2 3" xfId="3973"/>
    <cellStyle name="常规 5 2 3" xfId="2266"/>
    <cellStyle name="常规 5 2 3 2" xfId="3975"/>
    <cellStyle name="常规 5 2 4" xfId="2267"/>
    <cellStyle name="常规 5 2 4 2" xfId="3976"/>
    <cellStyle name="常规 5 2 5" xfId="3972"/>
    <cellStyle name="常规 5 3" xfId="2268"/>
    <cellStyle name="常规 5 3 2" xfId="2269"/>
    <cellStyle name="常规 5 3 2 2" xfId="2270"/>
    <cellStyle name="常规 5 3 2 2 2" xfId="3979"/>
    <cellStyle name="常规 5 3 2 3" xfId="3978"/>
    <cellStyle name="常规 5 3 3" xfId="2271"/>
    <cellStyle name="常规 5 3 3 2" xfId="3980"/>
    <cellStyle name="常规 5 3 4" xfId="2272"/>
    <cellStyle name="常规 5 3 4 2" xfId="3981"/>
    <cellStyle name="常规 5 3 5" xfId="3977"/>
    <cellStyle name="常规 5 4" xfId="2273"/>
    <cellStyle name="常规 5 4 2" xfId="2274"/>
    <cellStyle name="常规 5 4 2 2" xfId="2275"/>
    <cellStyle name="常规 5 4 2 2 2" xfId="3984"/>
    <cellStyle name="常规 5 4 2 3" xfId="3983"/>
    <cellStyle name="常规 5 4 3" xfId="2276"/>
    <cellStyle name="常规 5 4 3 2" xfId="3985"/>
    <cellStyle name="常规 5 4 4" xfId="2277"/>
    <cellStyle name="常规 5 4 4 2" xfId="3986"/>
    <cellStyle name="常规 5 4 5" xfId="3982"/>
    <cellStyle name="常规 5 5" xfId="2278"/>
    <cellStyle name="常规 5 5 2" xfId="2279"/>
    <cellStyle name="常规 5 5 2 2" xfId="3988"/>
    <cellStyle name="常规 5 5 3" xfId="3987"/>
    <cellStyle name="常规 5 6" xfId="2280"/>
    <cellStyle name="常规 5 6 2" xfId="2281"/>
    <cellStyle name="常规 5 6 2 2" xfId="3990"/>
    <cellStyle name="常规 5 6 3" xfId="3989"/>
    <cellStyle name="常规 5 7" xfId="2282"/>
    <cellStyle name="常规 5 7 2" xfId="3991"/>
    <cellStyle name="常规 5 8" xfId="2283"/>
    <cellStyle name="常规 5 8 2" xfId="3992"/>
    <cellStyle name="常规 5 9" xfId="3971"/>
    <cellStyle name="常规 6" xfId="2284"/>
    <cellStyle name="常规 6 2" xfId="2285"/>
    <cellStyle name="常规 6 2 2" xfId="2286"/>
    <cellStyle name="常规 6 2 2 2" xfId="2287"/>
    <cellStyle name="常规 6 2 2 2 2" xfId="3995"/>
    <cellStyle name="常规 6 2 2 3" xfId="3994"/>
    <cellStyle name="常规 6 2 3" xfId="2288"/>
    <cellStyle name="常规 6 2 3 2" xfId="3996"/>
    <cellStyle name="常规 6 2 4" xfId="2289"/>
    <cellStyle name="常规 6 2 4 2" xfId="3997"/>
    <cellStyle name="常规 6 2 5" xfId="3993"/>
    <cellStyle name="常规 6 3" xfId="2290"/>
    <cellStyle name="常规 6 4" xfId="2291"/>
    <cellStyle name="常规 6 5" xfId="2292"/>
    <cellStyle name="常规 6 6" xfId="2293"/>
    <cellStyle name="常规 6_1.3日 2017年预算草案 - 副本" xfId="2294"/>
    <cellStyle name="常规 7" xfId="2295"/>
    <cellStyle name="常规 7 2" xfId="2296"/>
    <cellStyle name="常规 7 2 2" xfId="2297"/>
    <cellStyle name="常规 7 2 2 2" xfId="2298"/>
    <cellStyle name="常规 7 2 2 2 2" xfId="4001"/>
    <cellStyle name="常规 7 2 2 3" xfId="4000"/>
    <cellStyle name="常规 7 2 3" xfId="2299"/>
    <cellStyle name="常规 7 2 3 2" xfId="4002"/>
    <cellStyle name="常规 7 2 4" xfId="2300"/>
    <cellStyle name="常规 7 2 4 2" xfId="4003"/>
    <cellStyle name="常规 7 2 5" xfId="3999"/>
    <cellStyle name="常规 7 3" xfId="2301"/>
    <cellStyle name="常规 7 3 2" xfId="2302"/>
    <cellStyle name="常规 7 3 2 2" xfId="2303"/>
    <cellStyle name="常规 7 3 3" xfId="2304"/>
    <cellStyle name="常规 7 3 4" xfId="2305"/>
    <cellStyle name="常规 7 4" xfId="2306"/>
    <cellStyle name="常规 7 4 2" xfId="2307"/>
    <cellStyle name="常规 7 4 2 2" xfId="4005"/>
    <cellStyle name="常规 7 4 3" xfId="4004"/>
    <cellStyle name="常规 7 5" xfId="2308"/>
    <cellStyle name="常规 7 5 2" xfId="4006"/>
    <cellStyle name="常规 7 6" xfId="2309"/>
    <cellStyle name="常规 7 6 2" xfId="4007"/>
    <cellStyle name="常规 7 7" xfId="3998"/>
    <cellStyle name="常规 8" xfId="2310"/>
    <cellStyle name="常规 8 2" xfId="2311"/>
    <cellStyle name="常规 8 2 2" xfId="2312"/>
    <cellStyle name="常规 8 2 2 2" xfId="4010"/>
    <cellStyle name="常规 8 2 3" xfId="4009"/>
    <cellStyle name="常规 8 3" xfId="2313"/>
    <cellStyle name="常规 8 3 2" xfId="4011"/>
    <cellStyle name="常规 8 4" xfId="2314"/>
    <cellStyle name="常规 8 4 2" xfId="4012"/>
    <cellStyle name="常规 8 5" xfId="4008"/>
    <cellStyle name="常规 9" xfId="2315"/>
    <cellStyle name="常规 9 2" xfId="2316"/>
    <cellStyle name="常规 9 2 2" xfId="2317"/>
    <cellStyle name="常规 9 2 2 2" xfId="2318"/>
    <cellStyle name="常规 9 2 3" xfId="2319"/>
    <cellStyle name="常规 9 2 4" xfId="2320"/>
    <cellStyle name="常规 9 3" xfId="2321"/>
    <cellStyle name="常规 9 3 2" xfId="2322"/>
    <cellStyle name="常规 9 3 2 2" xfId="4015"/>
    <cellStyle name="常规 9 3 3" xfId="4014"/>
    <cellStyle name="常规 9 4" xfId="2323"/>
    <cellStyle name="常规 9 4 2" xfId="4016"/>
    <cellStyle name="常规 9 5" xfId="2324"/>
    <cellStyle name="常规 9 5 2" xfId="4017"/>
    <cellStyle name="常规 9 6" xfId="4013"/>
    <cellStyle name="常规_12-29日省政府常务会议材料附件" xfId="2325"/>
    <cellStyle name="常规_2012年国有资本经营预算收支总表" xfId="2326"/>
    <cellStyle name="常规_489FA422FA0000F4E0530A08AF0800F4" xfId="2327"/>
    <cellStyle name="常规_Xl0000068" xfId="2328"/>
    <cellStyle name="超级链接" xfId="2329"/>
    <cellStyle name="超级链接 2" xfId="2330"/>
    <cellStyle name="超级链接 2 2" xfId="2331"/>
    <cellStyle name="超级链接 3" xfId="2332"/>
    <cellStyle name="超级链接 4" xfId="2333"/>
    <cellStyle name="分级显示行_1_13区汇总" xfId="2334"/>
    <cellStyle name="归盒啦_95" xfId="2335"/>
    <cellStyle name="好" xfId="2336" builtinId="26" customBuiltin="1"/>
    <cellStyle name="好 2" xfId="2337"/>
    <cellStyle name="好 2 2" xfId="2338"/>
    <cellStyle name="好 2 2 2" xfId="2339"/>
    <cellStyle name="好 2 2 3" xfId="2340"/>
    <cellStyle name="好 2 3" xfId="2341"/>
    <cellStyle name="好 2 3 2" xfId="2342"/>
    <cellStyle name="好 2 3 3" xfId="2343"/>
    <cellStyle name="好 2 4" xfId="2344"/>
    <cellStyle name="好 2 4 2" xfId="2345"/>
    <cellStyle name="好 2 4 3" xfId="2346"/>
    <cellStyle name="好 2 5" xfId="2347"/>
    <cellStyle name="好 2 6" xfId="2348"/>
    <cellStyle name="好 3" xfId="2349"/>
    <cellStyle name="好 3 2" xfId="2350"/>
    <cellStyle name="好 3 2 2" xfId="2351"/>
    <cellStyle name="好 3 2 3" xfId="2352"/>
    <cellStyle name="好 3 3" xfId="2353"/>
    <cellStyle name="好 3 3 2" xfId="2354"/>
    <cellStyle name="好 3 3 3" xfId="2355"/>
    <cellStyle name="好 3 4" xfId="2356"/>
    <cellStyle name="好 3 5" xfId="2357"/>
    <cellStyle name="好 4" xfId="2358"/>
    <cellStyle name="好 4 2" xfId="4018"/>
    <cellStyle name="好 5" xfId="2359"/>
    <cellStyle name="好_05潍坊" xfId="2360"/>
    <cellStyle name="好_05潍坊 2" xfId="2361"/>
    <cellStyle name="好_07临沂" xfId="2362"/>
    <cellStyle name="好_07临沂 2" xfId="2363"/>
    <cellStyle name="好_12滨州" xfId="2364"/>
    <cellStyle name="好_12滨州 2" xfId="2365"/>
    <cellStyle name="好_20 2007年河南结算单" xfId="2366"/>
    <cellStyle name="好_20 2007年河南结算单 2" xfId="2367"/>
    <cellStyle name="好_20 2007年河南结算单 2 2" xfId="2368"/>
    <cellStyle name="好_20 2007年河南结算单 2 3" xfId="2369"/>
    <cellStyle name="好_20 2007年河南结算单 3" xfId="2370"/>
    <cellStyle name="好_20 2007年河南结算单 4" xfId="2371"/>
    <cellStyle name="好_20 2007年河南结算单_2017年预算草案（债务）" xfId="2372"/>
    <cellStyle name="好_20 2007年河南结算单_2017年预算草案（债务） 2" xfId="2373"/>
    <cellStyle name="好_20 2007年河南结算单_2017年预算草案（债务） 3" xfId="2374"/>
    <cellStyle name="好_20 2007年河南结算单_基金汇总" xfId="2375"/>
    <cellStyle name="好_20 2007年河南结算单_基金汇总 2" xfId="2376"/>
    <cellStyle name="好_20 2007年河南结算单_基金汇总 3" xfId="2377"/>
    <cellStyle name="好_20 2007年河南结算单_收入汇总" xfId="2378"/>
    <cellStyle name="好_20 2007年河南结算单_收入汇总 2" xfId="2379"/>
    <cellStyle name="好_20 2007年河南结算单_收入汇总 3" xfId="2380"/>
    <cellStyle name="好_20 2007年河南结算单_支出汇总" xfId="2381"/>
    <cellStyle name="好_20 2007年河南结算单_支出汇总 2" xfId="2382"/>
    <cellStyle name="好_20 2007年河南结算单_支出汇总 3" xfId="2383"/>
    <cellStyle name="好_2006年22湖南" xfId="2384"/>
    <cellStyle name="好_2006年22湖南 2" xfId="2385"/>
    <cellStyle name="好_2006年27重庆" xfId="2386"/>
    <cellStyle name="好_2006年27重庆 2" xfId="2387"/>
    <cellStyle name="好_2006年28四川" xfId="2388"/>
    <cellStyle name="好_2006年28四川 2" xfId="2389"/>
    <cellStyle name="好_2006年30云南" xfId="2390"/>
    <cellStyle name="好_2006年30云南 2" xfId="2391"/>
    <cellStyle name="好_2006年33甘肃" xfId="2392"/>
    <cellStyle name="好_2006年33甘肃 2" xfId="2393"/>
    <cellStyle name="好_2006年34青海" xfId="2394"/>
    <cellStyle name="好_2006年34青海 2" xfId="2395"/>
    <cellStyle name="好_2007结算与财力(6.2)" xfId="2396"/>
    <cellStyle name="好_2007结算与财力(6.2) 2" xfId="2397"/>
    <cellStyle name="好_2007结算与财力(6.2) 2 2" xfId="2398"/>
    <cellStyle name="好_2007结算与财力(6.2) 3" xfId="2399"/>
    <cellStyle name="好_2007结算与财力(6.2) 4" xfId="2400"/>
    <cellStyle name="好_2007结算与财力(6.2)_基金汇总" xfId="2401"/>
    <cellStyle name="好_2007结算与财力(6.2)_基金汇总 2" xfId="2402"/>
    <cellStyle name="好_2007结算与财力(6.2)_基金汇总 3" xfId="2403"/>
    <cellStyle name="好_2007结算与财力(6.2)_收入汇总" xfId="2404"/>
    <cellStyle name="好_2007结算与财力(6.2)_收入汇总 2" xfId="2405"/>
    <cellStyle name="好_2007结算与财力(6.2)_收入汇总 3" xfId="2406"/>
    <cellStyle name="好_2007结算与财力(6.2)_支出汇总" xfId="2407"/>
    <cellStyle name="好_2007结算与财力(6.2)_支出汇总 2" xfId="2408"/>
    <cellStyle name="好_2007结算与财力(6.2)_支出汇总 3" xfId="2409"/>
    <cellStyle name="好_2007年结算已定项目对账单" xfId="2410"/>
    <cellStyle name="好_2007年结算已定项目对账单 2" xfId="2411"/>
    <cellStyle name="好_2007年结算已定项目对账单 2 2" xfId="2412"/>
    <cellStyle name="好_2007年结算已定项目对账单 2 3" xfId="2413"/>
    <cellStyle name="好_2007年结算已定项目对账单 3" xfId="2414"/>
    <cellStyle name="好_2007年结算已定项目对账单 4" xfId="2415"/>
    <cellStyle name="好_2007年结算已定项目对账单_2017年预算草案（债务）" xfId="2416"/>
    <cellStyle name="好_2007年结算已定项目对账单_2017年预算草案（债务） 2" xfId="2417"/>
    <cellStyle name="好_2007年结算已定项目对账单_2017年预算草案（债务） 3" xfId="2418"/>
    <cellStyle name="好_2007年结算已定项目对账单_基金汇总" xfId="2419"/>
    <cellStyle name="好_2007年结算已定项目对账单_基金汇总 2" xfId="2420"/>
    <cellStyle name="好_2007年结算已定项目对账单_基金汇总 3" xfId="2421"/>
    <cellStyle name="好_2007年结算已定项目对账单_收入汇总" xfId="2422"/>
    <cellStyle name="好_2007年结算已定项目对账单_收入汇总 2" xfId="2423"/>
    <cellStyle name="好_2007年结算已定项目对账单_收入汇总 3" xfId="2424"/>
    <cellStyle name="好_2007年结算已定项目对账单_支出汇总" xfId="2425"/>
    <cellStyle name="好_2007年结算已定项目对账单_支出汇总 2" xfId="2426"/>
    <cellStyle name="好_2007年结算已定项目对账单_支出汇总 3" xfId="2427"/>
    <cellStyle name="好_2007年中央财政与河南省财政年终决算结算单" xfId="2428"/>
    <cellStyle name="好_2007年中央财政与河南省财政年终决算结算单 2" xfId="2429"/>
    <cellStyle name="好_2007年中央财政与河南省财政年终决算结算单 2 2" xfId="2430"/>
    <cellStyle name="好_2007年中央财政与河南省财政年终决算结算单 2 3" xfId="2431"/>
    <cellStyle name="好_2007年中央财政与河南省财政年终决算结算单 3" xfId="2432"/>
    <cellStyle name="好_2007年中央财政与河南省财政年终决算结算单 4" xfId="2433"/>
    <cellStyle name="好_2007年中央财政与河南省财政年终决算结算单_2017年预算草案（债务）" xfId="2434"/>
    <cellStyle name="好_2007年中央财政与河南省财政年终决算结算单_2017年预算草案（债务） 2" xfId="2435"/>
    <cellStyle name="好_2007年中央财政与河南省财政年终决算结算单_2017年预算草案（债务） 3" xfId="2436"/>
    <cellStyle name="好_2007年中央财政与河南省财政年终决算结算单_基金汇总" xfId="2437"/>
    <cellStyle name="好_2007年中央财政与河南省财政年终决算结算单_基金汇总 2" xfId="2438"/>
    <cellStyle name="好_2007年中央财政与河南省财政年终决算结算单_基金汇总 3" xfId="2439"/>
    <cellStyle name="好_2007年中央财政与河南省财政年终决算结算单_收入汇总" xfId="2440"/>
    <cellStyle name="好_2007年中央财政与河南省财政年终决算结算单_收入汇总 2" xfId="2441"/>
    <cellStyle name="好_2007年中央财政与河南省财政年终决算结算单_收入汇总 3" xfId="2442"/>
    <cellStyle name="好_2007年中央财政与河南省财政年终决算结算单_支出汇总" xfId="2443"/>
    <cellStyle name="好_2007年中央财政与河南省财政年终决算结算单_支出汇总 2" xfId="2444"/>
    <cellStyle name="好_2007年中央财政与河南省财政年终决算结算单_支出汇总 3" xfId="2445"/>
    <cellStyle name="好_2008计算资料（8月11日终稿）" xfId="2446"/>
    <cellStyle name="好_2008计算资料（8月11日终稿） 2" xfId="2447"/>
    <cellStyle name="好_2008年财政收支预算草案(1.4)" xfId="2448"/>
    <cellStyle name="好_2008年财政收支预算草案(1.4) 2" xfId="2449"/>
    <cellStyle name="好_2008年财政收支预算草案(1.4) 2 2" xfId="4019"/>
    <cellStyle name="好_2008年财政收支预算草案(1.4) 3" xfId="4020"/>
    <cellStyle name="好_2008年财政收支预算草案(1.4)_2017年预算草案（债务）" xfId="2450"/>
    <cellStyle name="好_2008年财政收支预算草案(1.4)_2017年预算草案（债务） 2" xfId="4021"/>
    <cellStyle name="好_2008年财政收支预算草案(1.4)_基金汇总" xfId="2451"/>
    <cellStyle name="好_2008年财政收支预算草案(1.4)_基金汇总 2" xfId="4022"/>
    <cellStyle name="好_2008年财政收支预算草案(1.4)_收入汇总" xfId="2452"/>
    <cellStyle name="好_2008年财政收支预算草案(1.4)_收入汇总 2" xfId="4023"/>
    <cellStyle name="好_2008年财政收支预算草案(1.4)_支出汇总" xfId="2453"/>
    <cellStyle name="好_2008年财政收支预算草案(1.4)_支出汇总 2" xfId="4024"/>
    <cellStyle name="好_2008年全省人员信息" xfId="2454"/>
    <cellStyle name="好_2008年全省人员信息 2" xfId="2455"/>
    <cellStyle name="好_2009年财力测算情况11.19" xfId="2456"/>
    <cellStyle name="好_2009年财力测算情况11.19 2" xfId="2457"/>
    <cellStyle name="好_2009年财力测算情况11.19 3" xfId="2458"/>
    <cellStyle name="好_2009年财力测算情况11.19_基金汇总" xfId="2459"/>
    <cellStyle name="好_2009年财力测算情况11.19_基金汇总 2" xfId="2460"/>
    <cellStyle name="好_2009年财力测算情况11.19_基金汇总 3" xfId="2461"/>
    <cellStyle name="好_2009年财力测算情况11.19_收入汇总" xfId="2462"/>
    <cellStyle name="好_2009年财力测算情况11.19_收入汇总 2" xfId="2463"/>
    <cellStyle name="好_2009年财力测算情况11.19_收入汇总 3" xfId="2464"/>
    <cellStyle name="好_2009年财力测算情况11.19_支出汇总" xfId="2465"/>
    <cellStyle name="好_2009年财力测算情况11.19_支出汇总 2" xfId="2466"/>
    <cellStyle name="好_2009年财力测算情况11.19_支出汇总 3" xfId="2467"/>
    <cellStyle name="好_2009年结算（最终）" xfId="2468"/>
    <cellStyle name="好_2009年结算（最终） 2" xfId="2469"/>
    <cellStyle name="好_2009年结算（最终） 3" xfId="2470"/>
    <cellStyle name="好_2009年结算（最终）_基金汇总" xfId="2471"/>
    <cellStyle name="好_2009年结算（最终）_基金汇总 2" xfId="2472"/>
    <cellStyle name="好_2009年结算（最终）_基金汇总 3" xfId="2473"/>
    <cellStyle name="好_2009年结算（最终）_收入汇总" xfId="2474"/>
    <cellStyle name="好_2009年结算（最终）_收入汇总 2" xfId="2475"/>
    <cellStyle name="好_2009年结算（最终）_收入汇总 3" xfId="2476"/>
    <cellStyle name="好_2009年结算（最终）_支出汇总" xfId="2477"/>
    <cellStyle name="好_2009年结算（最终）_支出汇总 2" xfId="2478"/>
    <cellStyle name="好_2009年结算（最终）_支出汇总 3" xfId="2479"/>
    <cellStyle name="好_2009年省对市县转移支付测算表(9.27)" xfId="2480"/>
    <cellStyle name="好_2009年省对市县转移支付测算表(9.27) 2" xfId="2481"/>
    <cellStyle name="好_2009年省与市县结算（最终）" xfId="2482"/>
    <cellStyle name="好_2009年省与市县结算（最终） 2" xfId="2483"/>
    <cellStyle name="好_2010年收入预测表（20091218)）" xfId="2484"/>
    <cellStyle name="好_2010年收入预测表（20091218)） 2" xfId="2485"/>
    <cellStyle name="好_2010年收入预测表（20091218)） 3" xfId="2486"/>
    <cellStyle name="好_2010年收入预测表（20091218)）_基金汇总" xfId="2487"/>
    <cellStyle name="好_2010年收入预测表（20091218)）_基金汇总 2" xfId="2488"/>
    <cellStyle name="好_2010年收入预测表（20091218)）_基金汇总 3" xfId="2489"/>
    <cellStyle name="好_2010年收入预测表（20091218)）_收入汇总" xfId="2490"/>
    <cellStyle name="好_2010年收入预测表（20091218)）_收入汇总 2" xfId="2491"/>
    <cellStyle name="好_2010年收入预测表（20091218)）_收入汇总 3" xfId="2492"/>
    <cellStyle name="好_2010年收入预测表（20091218)）_支出汇总" xfId="2493"/>
    <cellStyle name="好_2010年收入预测表（20091218)）_支出汇总 2" xfId="2494"/>
    <cellStyle name="好_2010年收入预测表（20091218)）_支出汇总 3" xfId="2495"/>
    <cellStyle name="好_2010年收入预测表（20091219)）" xfId="2496"/>
    <cellStyle name="好_2010年收入预测表（20091219)） 2" xfId="2497"/>
    <cellStyle name="好_2010年收入预测表（20091219)） 3" xfId="2498"/>
    <cellStyle name="好_2010年收入预测表（20091219)）_基金汇总" xfId="2499"/>
    <cellStyle name="好_2010年收入预测表（20091219)）_基金汇总 2" xfId="2500"/>
    <cellStyle name="好_2010年收入预测表（20091219)）_基金汇总 3" xfId="2501"/>
    <cellStyle name="好_2010年收入预测表（20091219)）_收入汇总" xfId="2502"/>
    <cellStyle name="好_2010年收入预测表（20091219)）_收入汇总 2" xfId="2503"/>
    <cellStyle name="好_2010年收入预测表（20091219)）_收入汇总 3" xfId="2504"/>
    <cellStyle name="好_2010年收入预测表（20091219)）_支出汇总" xfId="2505"/>
    <cellStyle name="好_2010年收入预测表（20091219)）_支出汇总 2" xfId="2506"/>
    <cellStyle name="好_2010年收入预测表（20091219)）_支出汇总 3" xfId="2507"/>
    <cellStyle name="好_2010年收入预测表（20091230)）" xfId="2508"/>
    <cellStyle name="好_2010年收入预测表（20091230)） 2" xfId="2509"/>
    <cellStyle name="好_2010年收入预测表（20091230)） 3" xfId="2510"/>
    <cellStyle name="好_2010年收入预测表（20091230)）_基金汇总" xfId="2511"/>
    <cellStyle name="好_2010年收入预测表（20091230)）_基金汇总 2" xfId="2512"/>
    <cellStyle name="好_2010年收入预测表（20091230)）_基金汇总 3" xfId="2513"/>
    <cellStyle name="好_2010年收入预测表（20091230)）_收入汇总" xfId="2514"/>
    <cellStyle name="好_2010年收入预测表（20091230)）_收入汇总 2" xfId="2515"/>
    <cellStyle name="好_2010年收入预测表（20091230)）_收入汇总 3" xfId="2516"/>
    <cellStyle name="好_2010年收入预测表（20091230)）_支出汇总" xfId="2517"/>
    <cellStyle name="好_2010年收入预测表（20091230)）_支出汇总 2" xfId="2518"/>
    <cellStyle name="好_2010年收入预测表（20091230)）_支出汇总 3" xfId="2519"/>
    <cellStyle name="好_2010省对市县转移支付测算表(10-21）" xfId="2520"/>
    <cellStyle name="好_2010省对市县转移支付测算表(10-21） 2" xfId="2521"/>
    <cellStyle name="好_2010省级行政性收费专项收入批复" xfId="2522"/>
    <cellStyle name="好_2010省级行政性收费专项收入批复 2" xfId="2523"/>
    <cellStyle name="好_2010省级行政性收费专项收入批复 3" xfId="2524"/>
    <cellStyle name="好_2010省级行政性收费专项收入批复_基金汇总" xfId="2525"/>
    <cellStyle name="好_2010省级行政性收费专项收入批复_基金汇总 2" xfId="2526"/>
    <cellStyle name="好_2010省级行政性收费专项收入批复_基金汇总 3" xfId="2527"/>
    <cellStyle name="好_2010省级行政性收费专项收入批复_收入汇总" xfId="2528"/>
    <cellStyle name="好_2010省级行政性收费专项收入批复_收入汇总 2" xfId="2529"/>
    <cellStyle name="好_2010省级行政性收费专项收入批复_收入汇总 3" xfId="2530"/>
    <cellStyle name="好_2010省级行政性收费专项收入批复_支出汇总" xfId="2531"/>
    <cellStyle name="好_2010省级行政性收费专项收入批复_支出汇总 2" xfId="2532"/>
    <cellStyle name="好_2010省级行政性收费专项收入批复_支出汇总 3" xfId="2533"/>
    <cellStyle name="好_20111127汇报附表（8张）" xfId="2534"/>
    <cellStyle name="好_20111127汇报附表（8张） 2" xfId="2535"/>
    <cellStyle name="好_20111127汇报附表（8张） 3" xfId="2536"/>
    <cellStyle name="好_20111127汇报附表（8张）_基金汇总" xfId="2537"/>
    <cellStyle name="好_20111127汇报附表（8张）_基金汇总 2" xfId="2538"/>
    <cellStyle name="好_20111127汇报附表（8张）_基金汇总 3" xfId="2539"/>
    <cellStyle name="好_20111127汇报附表（8张）_收入汇总" xfId="2540"/>
    <cellStyle name="好_20111127汇报附表（8张）_收入汇总 2" xfId="2541"/>
    <cellStyle name="好_20111127汇报附表（8张）_收入汇总 3" xfId="2542"/>
    <cellStyle name="好_20111127汇报附表（8张）_支出汇总" xfId="2543"/>
    <cellStyle name="好_20111127汇报附表（8张）_支出汇总 2" xfId="2544"/>
    <cellStyle name="好_20111127汇报附表（8张）_支出汇总 3" xfId="2545"/>
    <cellStyle name="好_2011年全省及省级预计2011-12-12" xfId="2546"/>
    <cellStyle name="好_2011年全省及省级预计2011-12-12 2" xfId="2547"/>
    <cellStyle name="好_2011年全省及省级预计2011-12-12 3" xfId="2548"/>
    <cellStyle name="好_2011年全省及省级预计2011-12-12_基金汇总" xfId="2549"/>
    <cellStyle name="好_2011年全省及省级预计2011-12-12_基金汇总 2" xfId="2550"/>
    <cellStyle name="好_2011年全省及省级预计2011-12-12_基金汇总 3" xfId="2551"/>
    <cellStyle name="好_2011年全省及省级预计2011-12-12_收入汇总" xfId="2552"/>
    <cellStyle name="好_2011年全省及省级预计2011-12-12_收入汇总 2" xfId="2553"/>
    <cellStyle name="好_2011年全省及省级预计2011-12-12_收入汇总 3" xfId="2554"/>
    <cellStyle name="好_2011年全省及省级预计2011-12-12_支出汇总" xfId="2555"/>
    <cellStyle name="好_2011年全省及省级预计2011-12-12_支出汇总 2" xfId="2556"/>
    <cellStyle name="好_2011年全省及省级预计2011-12-12_支出汇总 3" xfId="2557"/>
    <cellStyle name="好_2011年预算表格2010.12.9" xfId="2558"/>
    <cellStyle name="好_2011年预算表格2010.12.9 2" xfId="2559"/>
    <cellStyle name="好_2011年预算表格2010.12.9 2 2" xfId="2560"/>
    <cellStyle name="好_2011年预算表格2010.12.9 2 3" xfId="2561"/>
    <cellStyle name="好_2011年预算表格2010.12.9 3" xfId="2562"/>
    <cellStyle name="好_2011年预算表格2010.12.9 4" xfId="2563"/>
    <cellStyle name="好_2011年预算表格2010.12.9_2017年预算草案（债务）" xfId="2564"/>
    <cellStyle name="好_2011年预算表格2010.12.9_2017年预算草案（债务） 2" xfId="2565"/>
    <cellStyle name="好_2011年预算表格2010.12.9_2017年预算草案（债务） 3" xfId="2566"/>
    <cellStyle name="好_2011年预算表格2010.12.9_基金汇总" xfId="2567"/>
    <cellStyle name="好_2011年预算表格2010.12.9_基金汇总 2" xfId="2568"/>
    <cellStyle name="好_2011年预算表格2010.12.9_基金汇总 3" xfId="2569"/>
    <cellStyle name="好_2011年预算表格2010.12.9_收入汇总" xfId="2570"/>
    <cellStyle name="好_2011年预算表格2010.12.9_收入汇总 2" xfId="2571"/>
    <cellStyle name="好_2011年预算表格2010.12.9_收入汇总 3" xfId="2572"/>
    <cellStyle name="好_2011年预算表格2010.12.9_支出汇总" xfId="2573"/>
    <cellStyle name="好_2011年预算表格2010.12.9_支出汇总 2" xfId="2574"/>
    <cellStyle name="好_2011年预算表格2010.12.9_支出汇总 3" xfId="2575"/>
    <cellStyle name="好_2011年预算大表11-26" xfId="2576"/>
    <cellStyle name="好_2011年预算大表11-26 2" xfId="2577"/>
    <cellStyle name="好_2011年预算大表11-26 2 2" xfId="4025"/>
    <cellStyle name="好_2011年预算大表11-26 3" xfId="4026"/>
    <cellStyle name="好_2011年预算大表11-26_2017年预算草案（债务）" xfId="2578"/>
    <cellStyle name="好_2011年预算大表11-26_2017年预算草案（债务） 2" xfId="4027"/>
    <cellStyle name="好_2011年预算大表11-26_基金汇总" xfId="2579"/>
    <cellStyle name="好_2011年预算大表11-26_基金汇总 2" xfId="4028"/>
    <cellStyle name="好_2011年预算大表11-26_收入汇总" xfId="2580"/>
    <cellStyle name="好_2011年预算大表11-26_收入汇总 2" xfId="4029"/>
    <cellStyle name="好_2011年预算大表11-26_支出汇总" xfId="2581"/>
    <cellStyle name="好_2011年预算大表11-26_支出汇总 2" xfId="4030"/>
    <cellStyle name="好_2012年省级一般预算收入计划" xfId="2582"/>
    <cellStyle name="好_2012年省级一般预算收入计划 2" xfId="2583"/>
    <cellStyle name="好_2012年省级一般预算收入计划 3" xfId="2584"/>
    <cellStyle name="好_20160105省级2016年预算情况表（最新）" xfId="2585"/>
    <cellStyle name="好_20160105省级2016年预算情况表（最新） 2" xfId="2586"/>
    <cellStyle name="好_20160105省级2016年预算情况表（最新） 2 2" xfId="2587"/>
    <cellStyle name="好_20160105省级2016年预算情况表（最新） 2 3" xfId="2588"/>
    <cellStyle name="好_20160105省级2016年预算情况表（最新） 3" xfId="2589"/>
    <cellStyle name="好_20160105省级2016年预算情况表（最新） 4" xfId="2590"/>
    <cellStyle name="好_20160105省级2016年预算情况表（最新）_2017年预算草案（债务）" xfId="2591"/>
    <cellStyle name="好_20160105省级2016年预算情况表（最新）_2017年预算草案（债务） 2" xfId="2592"/>
    <cellStyle name="好_20160105省级2016年预算情况表（最新）_2017年预算草案（债务） 3" xfId="2593"/>
    <cellStyle name="好_20160105省级2016年预算情况表（最新）_基金汇总" xfId="2594"/>
    <cellStyle name="好_20160105省级2016年预算情况表（最新）_基金汇总 2" xfId="2595"/>
    <cellStyle name="好_20160105省级2016年预算情况表（最新）_基金汇总 3" xfId="2596"/>
    <cellStyle name="好_20160105省级2016年预算情况表（最新）_收入汇总" xfId="2597"/>
    <cellStyle name="好_20160105省级2016年预算情况表（最新）_收入汇总 2" xfId="2598"/>
    <cellStyle name="好_20160105省级2016年预算情况表（最新）_收入汇总 3" xfId="2599"/>
    <cellStyle name="好_20160105省级2016年预算情况表（最新）_支出汇总" xfId="2600"/>
    <cellStyle name="好_20160105省级2016年预算情况表（最新）_支出汇总 2" xfId="2601"/>
    <cellStyle name="好_20160105省级2016年预算情况表（最新）_支出汇总 3" xfId="2602"/>
    <cellStyle name="好_2016-2017全省国资预算" xfId="2603"/>
    <cellStyle name="好_2016-2017全省国资预算 2" xfId="2604"/>
    <cellStyle name="好_2016-2017全省国资预算 3" xfId="2605"/>
    <cellStyle name="好_2016年财政专项清理表" xfId="2606"/>
    <cellStyle name="好_2016年财政专项清理表 2" xfId="4031"/>
    <cellStyle name="好_2016年预算表格（公式）" xfId="2607"/>
    <cellStyle name="好_2016年预算表格（公式） 2" xfId="2608"/>
    <cellStyle name="好_2016年预算表格（公式） 2 2" xfId="2609"/>
    <cellStyle name="好_2016年预算表格（公式） 3" xfId="2610"/>
    <cellStyle name="好_20170103省级2017年预算情况表" xfId="2611"/>
    <cellStyle name="好_20170103省级2017年预算情况表 2" xfId="2612"/>
    <cellStyle name="好_20170103省级2017年预算情况表 3" xfId="2613"/>
    <cellStyle name="好_2017年预算草案（债务）" xfId="2614"/>
    <cellStyle name="好_2017年预算草案（债务） 2" xfId="4032"/>
    <cellStyle name="好_22湖南" xfId="2615"/>
    <cellStyle name="好_22湖南 2" xfId="2616"/>
    <cellStyle name="好_27重庆" xfId="2617"/>
    <cellStyle name="好_27重庆 2" xfId="2618"/>
    <cellStyle name="好_28四川" xfId="2619"/>
    <cellStyle name="好_28四川 2" xfId="2620"/>
    <cellStyle name="好_30云南" xfId="2621"/>
    <cellStyle name="好_30云南 2" xfId="2622"/>
    <cellStyle name="好_33甘肃" xfId="2623"/>
    <cellStyle name="好_33甘肃 2" xfId="2624"/>
    <cellStyle name="好_34青海" xfId="2625"/>
    <cellStyle name="好_34青海 2" xfId="2626"/>
    <cellStyle name="好_Book1" xfId="2627"/>
    <cellStyle name="好_Book1 2" xfId="2628"/>
    <cellStyle name="好_Book1 3" xfId="2629"/>
    <cellStyle name="好_Book1_基金汇总" xfId="2630"/>
    <cellStyle name="好_Book1_基金汇总 2" xfId="2631"/>
    <cellStyle name="好_Book1_基金汇总 3" xfId="2632"/>
    <cellStyle name="好_Book1_收入汇总" xfId="2633"/>
    <cellStyle name="好_Book1_收入汇总 2" xfId="2634"/>
    <cellStyle name="好_Book1_收入汇总 3" xfId="2635"/>
    <cellStyle name="好_Book1_支出汇总" xfId="2636"/>
    <cellStyle name="好_Book1_支出汇总 2" xfId="2637"/>
    <cellStyle name="好_Book1_支出汇总 3" xfId="2638"/>
    <cellStyle name="好_gdp" xfId="2639"/>
    <cellStyle name="好_gdp 2" xfId="2640"/>
    <cellStyle name="好_Xl0000068" xfId="2641"/>
    <cellStyle name="好_Xl0000068 2" xfId="2642"/>
    <cellStyle name="好_Xl0000068 2 2" xfId="2643"/>
    <cellStyle name="好_Xl0000068 2 3" xfId="2644"/>
    <cellStyle name="好_Xl0000068 3" xfId="2645"/>
    <cellStyle name="好_Xl0000068 4" xfId="2646"/>
    <cellStyle name="好_Xl0000068_2017年预算草案（债务）" xfId="2647"/>
    <cellStyle name="好_Xl0000068_2017年预算草案（债务） 2" xfId="2648"/>
    <cellStyle name="好_Xl0000068_2017年预算草案（债务） 3" xfId="2649"/>
    <cellStyle name="好_Xl0000068_基金汇总" xfId="2650"/>
    <cellStyle name="好_Xl0000068_基金汇总 2" xfId="2651"/>
    <cellStyle name="好_Xl0000068_基金汇总 3" xfId="2652"/>
    <cellStyle name="好_Xl0000068_收入汇总" xfId="2653"/>
    <cellStyle name="好_Xl0000068_收入汇总 2" xfId="2654"/>
    <cellStyle name="好_Xl0000068_收入汇总 3" xfId="2655"/>
    <cellStyle name="好_Xl0000068_支出汇总" xfId="2656"/>
    <cellStyle name="好_Xl0000068_支出汇总 2" xfId="2657"/>
    <cellStyle name="好_Xl0000068_支出汇总 3" xfId="2658"/>
    <cellStyle name="好_Xl0000071" xfId="2659"/>
    <cellStyle name="好_Xl0000071 2" xfId="2660"/>
    <cellStyle name="好_Xl0000071 2 2" xfId="2661"/>
    <cellStyle name="好_Xl0000071 2 3" xfId="2662"/>
    <cellStyle name="好_Xl0000071 3" xfId="2663"/>
    <cellStyle name="好_Xl0000071 4" xfId="2664"/>
    <cellStyle name="好_Xl0000071_2017年预算草案（债务）" xfId="2665"/>
    <cellStyle name="好_Xl0000071_2017年预算草案（债务） 2" xfId="2666"/>
    <cellStyle name="好_Xl0000071_2017年预算草案（债务） 3" xfId="2667"/>
    <cellStyle name="好_Xl0000071_基金汇总" xfId="2668"/>
    <cellStyle name="好_Xl0000071_基金汇总 2" xfId="2669"/>
    <cellStyle name="好_Xl0000071_基金汇总 3" xfId="2670"/>
    <cellStyle name="好_Xl0000071_收入汇总" xfId="2671"/>
    <cellStyle name="好_Xl0000071_收入汇总 2" xfId="2672"/>
    <cellStyle name="好_Xl0000071_收入汇总 3" xfId="2673"/>
    <cellStyle name="好_Xl0000071_支出汇总" xfId="2674"/>
    <cellStyle name="好_Xl0000071_支出汇总 2" xfId="2675"/>
    <cellStyle name="好_Xl0000071_支出汇总 3" xfId="2676"/>
    <cellStyle name="好_Xl0000302" xfId="2677"/>
    <cellStyle name="好_Xl0000302 2" xfId="2678"/>
    <cellStyle name="好_Xl0000302 2 2" xfId="2679"/>
    <cellStyle name="好_Xl0000302 3" xfId="2680"/>
    <cellStyle name="好_不含人员经费系数" xfId="2681"/>
    <cellStyle name="好_不含人员经费系数 2" xfId="2682"/>
    <cellStyle name="好_财政厅编制用表（2011年报省人大）" xfId="2683"/>
    <cellStyle name="好_财政厅编制用表（2011年报省人大） 2" xfId="2684"/>
    <cellStyle name="好_财政厅编制用表（2011年报省人大） 2 2" xfId="2685"/>
    <cellStyle name="好_财政厅编制用表（2011年报省人大） 2 3" xfId="2686"/>
    <cellStyle name="好_财政厅编制用表（2011年报省人大） 3" xfId="2687"/>
    <cellStyle name="好_财政厅编制用表（2011年报省人大） 4" xfId="2688"/>
    <cellStyle name="好_财政厅编制用表（2011年报省人大）_2017年预算草案（债务）" xfId="2689"/>
    <cellStyle name="好_财政厅编制用表（2011年报省人大）_2017年预算草案（债务） 2" xfId="2690"/>
    <cellStyle name="好_财政厅编制用表（2011年报省人大）_2017年预算草案（债务） 3" xfId="2691"/>
    <cellStyle name="好_财政厅编制用表（2011年报省人大）_基金汇总" xfId="2692"/>
    <cellStyle name="好_财政厅编制用表（2011年报省人大）_基金汇总 2" xfId="2693"/>
    <cellStyle name="好_财政厅编制用表（2011年报省人大）_基金汇总 3" xfId="2694"/>
    <cellStyle name="好_财政厅编制用表（2011年报省人大）_收入汇总" xfId="2695"/>
    <cellStyle name="好_财政厅编制用表（2011年报省人大）_收入汇总 2" xfId="2696"/>
    <cellStyle name="好_财政厅编制用表（2011年报省人大）_收入汇总 3" xfId="2697"/>
    <cellStyle name="好_财政厅编制用表（2011年报省人大）_支出汇总" xfId="2698"/>
    <cellStyle name="好_财政厅编制用表（2011年报省人大）_支出汇总 2" xfId="2699"/>
    <cellStyle name="好_财政厅编制用表（2011年报省人大）_支出汇总 3" xfId="2700"/>
    <cellStyle name="好_测算结果汇总" xfId="2701"/>
    <cellStyle name="好_测算结果汇总 2" xfId="2702"/>
    <cellStyle name="好_成本差异系数" xfId="2703"/>
    <cellStyle name="好_成本差异系数 2" xfId="2704"/>
    <cellStyle name="好_分县成本差异系数" xfId="2705"/>
    <cellStyle name="好_分县成本差异系数 2" xfId="2706"/>
    <cellStyle name="好_附表" xfId="2707"/>
    <cellStyle name="好_附表 2" xfId="2708"/>
    <cellStyle name="好_国有资本经营预算（2011年报省人大）" xfId="2709"/>
    <cellStyle name="好_国有资本经营预算（2011年报省人大） 2" xfId="2710"/>
    <cellStyle name="好_国有资本经营预算（2011年报省人大） 2 2" xfId="2711"/>
    <cellStyle name="好_国有资本经营预算（2011年报省人大） 2 3" xfId="2712"/>
    <cellStyle name="好_国有资本经营预算（2011年报省人大） 3" xfId="2713"/>
    <cellStyle name="好_国有资本经营预算（2011年报省人大） 4" xfId="2714"/>
    <cellStyle name="好_国有资本经营预算（2011年报省人大）_2017年预算草案（债务）" xfId="2715"/>
    <cellStyle name="好_国有资本经营预算（2011年报省人大）_2017年预算草案（债务） 2" xfId="2716"/>
    <cellStyle name="好_国有资本经营预算（2011年报省人大）_2017年预算草案（债务） 3" xfId="2717"/>
    <cellStyle name="好_国有资本经营预算（2011年报省人大）_基金汇总" xfId="2718"/>
    <cellStyle name="好_国有资本经营预算（2011年报省人大）_基金汇总 2" xfId="2719"/>
    <cellStyle name="好_国有资本经营预算（2011年报省人大）_基金汇总 3" xfId="2720"/>
    <cellStyle name="好_国有资本经营预算（2011年报省人大）_收入汇总" xfId="2721"/>
    <cellStyle name="好_国有资本经营预算（2011年报省人大）_收入汇总 2" xfId="2722"/>
    <cellStyle name="好_国有资本经营预算（2011年报省人大）_收入汇总 3" xfId="2723"/>
    <cellStyle name="好_国有资本经营预算（2011年报省人大）_支出汇总" xfId="2724"/>
    <cellStyle name="好_国有资本经营预算（2011年报省人大）_支出汇总 2" xfId="2725"/>
    <cellStyle name="好_国有资本经营预算（2011年报省人大）_支出汇总 3" xfId="2726"/>
    <cellStyle name="好_行政(燃修费)" xfId="2727"/>
    <cellStyle name="好_行政(燃修费) 2" xfId="2728"/>
    <cellStyle name="好_行政（人员）" xfId="2729"/>
    <cellStyle name="好_行政（人员） 2" xfId="2730"/>
    <cellStyle name="好_行政公检法测算" xfId="2731"/>
    <cellStyle name="好_行政公检法测算 2" xfId="2732"/>
    <cellStyle name="好_河南省----2009-05-21（补充数据）" xfId="2733"/>
    <cellStyle name="好_河南省----2009-05-21（补充数据） 2" xfId="2734"/>
    <cellStyle name="好_河南省----2009-05-21（补充数据） 2 2" xfId="2735"/>
    <cellStyle name="好_河南省----2009-05-21（补充数据） 2 3" xfId="2736"/>
    <cellStyle name="好_河南省----2009-05-21（补充数据） 3" xfId="2737"/>
    <cellStyle name="好_河南省----2009-05-21（补充数据） 4" xfId="2738"/>
    <cellStyle name="好_河南省----2009-05-21（补充数据）_2017年预算草案（债务）" xfId="2739"/>
    <cellStyle name="好_河南省----2009-05-21（补充数据）_2017年预算草案（债务） 2" xfId="2740"/>
    <cellStyle name="好_河南省----2009-05-21（补充数据）_2017年预算草案（债务） 3" xfId="2741"/>
    <cellStyle name="好_河南省----2009-05-21（补充数据）_基金汇总" xfId="2742"/>
    <cellStyle name="好_河南省----2009-05-21（补充数据）_基金汇总 2" xfId="2743"/>
    <cellStyle name="好_河南省----2009-05-21（补充数据）_基金汇总 3" xfId="2744"/>
    <cellStyle name="好_河南省----2009-05-21（补充数据）_收入汇总" xfId="2745"/>
    <cellStyle name="好_河南省----2009-05-21（补充数据）_收入汇总 2" xfId="2746"/>
    <cellStyle name="好_河南省----2009-05-21（补充数据）_收入汇总 3" xfId="2747"/>
    <cellStyle name="好_河南省----2009-05-21（补充数据）_支出汇总" xfId="2748"/>
    <cellStyle name="好_河南省----2009-05-21（补充数据）_支出汇总 2" xfId="2749"/>
    <cellStyle name="好_河南省----2009-05-21（补充数据）_支出汇总 3" xfId="2750"/>
    <cellStyle name="好_河南省农村义务教育教师绩效工资测算表8-12" xfId="2751"/>
    <cellStyle name="好_河南省农村义务教育教师绩效工资测算表8-12 2" xfId="2752"/>
    <cellStyle name="好_基金安排表" xfId="2753"/>
    <cellStyle name="好_基金安排表 2" xfId="4033"/>
    <cellStyle name="好_基金汇总" xfId="2754"/>
    <cellStyle name="好_基金汇总 2" xfId="4034"/>
    <cellStyle name="好_教育(按照总人口测算）—20080416" xfId="2755"/>
    <cellStyle name="好_教育(按照总人口测算）—20080416 2" xfId="2756"/>
    <cellStyle name="好_津补贴保障测算（2010.3.19）" xfId="2757"/>
    <cellStyle name="好_津补贴保障测算（2010.3.19） 2" xfId="2758"/>
    <cellStyle name="好_津补贴保障测算(5.21)" xfId="2759"/>
    <cellStyle name="好_津补贴保障测算(5.21) 2" xfId="2760"/>
    <cellStyle name="好_津补贴保障测算(5.21) 3" xfId="2761"/>
    <cellStyle name="好_津补贴保障测算(5.21)_基金汇总" xfId="2762"/>
    <cellStyle name="好_津补贴保障测算(5.21)_基金汇总 2" xfId="2763"/>
    <cellStyle name="好_津补贴保障测算(5.21)_基金汇总 3" xfId="2764"/>
    <cellStyle name="好_津补贴保障测算(5.21)_收入汇总" xfId="2765"/>
    <cellStyle name="好_津补贴保障测算(5.21)_收入汇总 2" xfId="2766"/>
    <cellStyle name="好_津补贴保障测算(5.21)_收入汇总 3" xfId="2767"/>
    <cellStyle name="好_津补贴保障测算(5.21)_支出汇总" xfId="2768"/>
    <cellStyle name="好_津补贴保障测算(5.21)_支出汇总 2" xfId="2769"/>
    <cellStyle name="好_津补贴保障测算(5.21)_支出汇总 3" xfId="2770"/>
    <cellStyle name="好_民生政策最低支出需求" xfId="2771"/>
    <cellStyle name="好_民生政策最低支出需求 2" xfId="2772"/>
    <cellStyle name="好_农林水和城市维护标准支出20080505－县区合计" xfId="2773"/>
    <cellStyle name="好_农林水和城市维护标准支出20080505－县区合计 2" xfId="2774"/>
    <cellStyle name="好_平邑" xfId="2775"/>
    <cellStyle name="好_平邑 2" xfId="2776"/>
    <cellStyle name="好_其他部门(按照总人口测算）—20080416" xfId="2777"/>
    <cellStyle name="好_其他部门(按照总人口测算）—20080416 2" xfId="2778"/>
    <cellStyle name="好_人员工资和公用经费" xfId="2779"/>
    <cellStyle name="好_人员工资和公用经费 2" xfId="2780"/>
    <cellStyle name="好_山东省民生支出标准" xfId="2781"/>
    <cellStyle name="好_山东省民生支出标准 2" xfId="2782"/>
    <cellStyle name="好_商品交易所2006--2008年税收" xfId="2783"/>
    <cellStyle name="好_商品交易所2006--2008年税收 2" xfId="2784"/>
    <cellStyle name="好_商品交易所2006--2008年税收 2 2" xfId="2785"/>
    <cellStyle name="好_商品交易所2006--2008年税收 2 3" xfId="2786"/>
    <cellStyle name="好_商品交易所2006--2008年税收 3" xfId="2787"/>
    <cellStyle name="好_商品交易所2006--2008年税收 4" xfId="2788"/>
    <cellStyle name="好_商品交易所2006--2008年税收_2017年预算草案（债务）" xfId="2789"/>
    <cellStyle name="好_商品交易所2006--2008年税收_2017年预算草案（债务） 2" xfId="2790"/>
    <cellStyle name="好_商品交易所2006--2008年税收_2017年预算草案（债务） 3" xfId="2791"/>
    <cellStyle name="好_商品交易所2006--2008年税收_基金汇总" xfId="2792"/>
    <cellStyle name="好_商品交易所2006--2008年税收_基金汇总 2" xfId="2793"/>
    <cellStyle name="好_商品交易所2006--2008年税收_基金汇总 3" xfId="2794"/>
    <cellStyle name="好_商品交易所2006--2008年税收_收入汇总" xfId="2795"/>
    <cellStyle name="好_商品交易所2006--2008年税收_收入汇总 2" xfId="2796"/>
    <cellStyle name="好_商品交易所2006--2008年税收_收入汇总 3" xfId="2797"/>
    <cellStyle name="好_商品交易所2006--2008年税收_支出汇总" xfId="2798"/>
    <cellStyle name="好_商品交易所2006--2008年税收_支出汇总 2" xfId="2799"/>
    <cellStyle name="好_商品交易所2006--2008年税收_支出汇总 3" xfId="2800"/>
    <cellStyle name="好_省电力2008年 工作表" xfId="2801"/>
    <cellStyle name="好_省电力2008年 工作表 2" xfId="2802"/>
    <cellStyle name="好_省电力2008年 工作表 2 2" xfId="2803"/>
    <cellStyle name="好_省电力2008年 工作表 2 3" xfId="2804"/>
    <cellStyle name="好_省电力2008年 工作表 3" xfId="2805"/>
    <cellStyle name="好_省电力2008年 工作表 4" xfId="2806"/>
    <cellStyle name="好_省电力2008年 工作表_2017年预算草案（债务）" xfId="2807"/>
    <cellStyle name="好_省电力2008年 工作表_2017年预算草案（债务） 2" xfId="2808"/>
    <cellStyle name="好_省电力2008年 工作表_2017年预算草案（债务） 3" xfId="2809"/>
    <cellStyle name="好_省电力2008年 工作表_基金汇总" xfId="2810"/>
    <cellStyle name="好_省电力2008年 工作表_基金汇总 2" xfId="2811"/>
    <cellStyle name="好_省电力2008年 工作表_基金汇总 3" xfId="2812"/>
    <cellStyle name="好_省电力2008年 工作表_收入汇总" xfId="2813"/>
    <cellStyle name="好_省电力2008年 工作表_收入汇总 2" xfId="2814"/>
    <cellStyle name="好_省电力2008年 工作表_收入汇总 3" xfId="2815"/>
    <cellStyle name="好_省电力2008年 工作表_支出汇总" xfId="2816"/>
    <cellStyle name="好_省电力2008年 工作表_支出汇总 2" xfId="2817"/>
    <cellStyle name="好_省电力2008年 工作表_支出汇总 3" xfId="2818"/>
    <cellStyle name="好_省级国有资本经营预算表" xfId="2819"/>
    <cellStyle name="好_省级国有资本经营预算表 2" xfId="2820"/>
    <cellStyle name="好_省级国有资本经营预算表 3" xfId="2821"/>
    <cellStyle name="好_省级明细" xfId="2822"/>
    <cellStyle name="好_省级明细 2" xfId="2823"/>
    <cellStyle name="好_省级明细 2 2" xfId="2824"/>
    <cellStyle name="好_省级明细 2 3" xfId="2825"/>
    <cellStyle name="好_省级明细 3" xfId="2826"/>
    <cellStyle name="好_省级明细 4" xfId="2827"/>
    <cellStyle name="好_省级明细_1.3日 2017年预算草案 - 副本" xfId="2828"/>
    <cellStyle name="好_省级明细_1.3日 2017年预算草案 - 副本 2" xfId="2829"/>
    <cellStyle name="好_省级明细_1.3日 2017年预算草案 - 副本 3" xfId="2830"/>
    <cellStyle name="好_省级明细_2016-2017全省国资预算" xfId="2831"/>
    <cellStyle name="好_省级明细_2016-2017全省国资预算 2" xfId="2832"/>
    <cellStyle name="好_省级明细_2016-2017全省国资预算 3" xfId="2833"/>
    <cellStyle name="好_省级明细_2016年预算草案" xfId="2834"/>
    <cellStyle name="好_省级明细_2016年预算草案 2" xfId="2835"/>
    <cellStyle name="好_省级明细_2016年预算草案 3" xfId="2836"/>
    <cellStyle name="好_省级明细_2016年预算草案1.13" xfId="2837"/>
    <cellStyle name="好_省级明细_2016年预算草案1.13 2" xfId="2838"/>
    <cellStyle name="好_省级明细_2016年预算草案1.13 2 2" xfId="2839"/>
    <cellStyle name="好_省级明细_2016年预算草案1.13 2 3" xfId="2840"/>
    <cellStyle name="好_省级明细_2016年预算草案1.13 3" xfId="2841"/>
    <cellStyle name="好_省级明细_2016年预算草案1.13 4" xfId="2842"/>
    <cellStyle name="好_省级明细_2016年预算草案1.13_2017年预算草案（债务）" xfId="2843"/>
    <cellStyle name="好_省级明细_2016年预算草案1.13_2017年预算草案（债务） 2" xfId="2844"/>
    <cellStyle name="好_省级明细_2016年预算草案1.13_2017年预算草案（债务） 3" xfId="2845"/>
    <cellStyle name="好_省级明细_2016年预算草案1.13_基金汇总" xfId="2846"/>
    <cellStyle name="好_省级明细_2016年预算草案1.13_基金汇总 2" xfId="2847"/>
    <cellStyle name="好_省级明细_2016年预算草案1.13_基金汇总 3" xfId="2848"/>
    <cellStyle name="好_省级明细_2016年预算草案1.13_收入汇总" xfId="2849"/>
    <cellStyle name="好_省级明细_2016年预算草案1.13_收入汇总 2" xfId="2850"/>
    <cellStyle name="好_省级明细_2016年预算草案1.13_收入汇总 3" xfId="2851"/>
    <cellStyle name="好_省级明细_2016年预算草案1.13_支出汇总" xfId="2852"/>
    <cellStyle name="好_省级明细_2016年预算草案1.13_支出汇总 2" xfId="2853"/>
    <cellStyle name="好_省级明细_2016年预算草案1.13_支出汇总 3" xfId="2854"/>
    <cellStyle name="好_省级明细_2017年财政收支预算" xfId="2855"/>
    <cellStyle name="好_省级明细_2017年财政收支预算 2" xfId="2856"/>
    <cellStyle name="好_省级明细_2017年财政收支预算 3" xfId="2857"/>
    <cellStyle name="好_省级明细_2017年预算草案（债务）" xfId="2858"/>
    <cellStyle name="好_省级明细_2017年预算草案（债务） 2" xfId="2859"/>
    <cellStyle name="好_省级明细_2017年预算草案（债务） 3" xfId="2860"/>
    <cellStyle name="好_省级明细_2017年预算草案1.4" xfId="2861"/>
    <cellStyle name="好_省级明细_2017年预算草案1.4 2" xfId="2862"/>
    <cellStyle name="好_省级明细_2017年预算草案1.4 3" xfId="2863"/>
    <cellStyle name="好_省级明细_23" xfId="2864"/>
    <cellStyle name="好_省级明细_23 2" xfId="2865"/>
    <cellStyle name="好_省级明细_23 2 2" xfId="2866"/>
    <cellStyle name="好_省级明细_23 2 3" xfId="2867"/>
    <cellStyle name="好_省级明细_23 3" xfId="2868"/>
    <cellStyle name="好_省级明细_23 4" xfId="2869"/>
    <cellStyle name="好_省级明细_23_2017年预算草案（债务）" xfId="2870"/>
    <cellStyle name="好_省级明细_23_2017年预算草案（债务） 2" xfId="2871"/>
    <cellStyle name="好_省级明细_23_2017年预算草案（债务） 3" xfId="2872"/>
    <cellStyle name="好_省级明细_23_基金汇总" xfId="2873"/>
    <cellStyle name="好_省级明细_23_基金汇总 2" xfId="2874"/>
    <cellStyle name="好_省级明细_23_基金汇总 3" xfId="2875"/>
    <cellStyle name="好_省级明细_23_收入汇总" xfId="2876"/>
    <cellStyle name="好_省级明细_23_收入汇总 2" xfId="2877"/>
    <cellStyle name="好_省级明细_23_收入汇总 3" xfId="2878"/>
    <cellStyle name="好_省级明细_23_支出汇总" xfId="2879"/>
    <cellStyle name="好_省级明细_23_支出汇总 2" xfId="2880"/>
    <cellStyle name="好_省级明细_23_支出汇总 3" xfId="2881"/>
    <cellStyle name="好_省级明细_Book1" xfId="2882"/>
    <cellStyle name="好_省级明细_Book1 2" xfId="2883"/>
    <cellStyle name="好_省级明细_Book1 2 2" xfId="2884"/>
    <cellStyle name="好_省级明细_Book1 2 3" xfId="2885"/>
    <cellStyle name="好_省级明细_Book1 3" xfId="2886"/>
    <cellStyle name="好_省级明细_Book1 4" xfId="2887"/>
    <cellStyle name="好_省级明细_Book1_2017年预算草案（债务）" xfId="2888"/>
    <cellStyle name="好_省级明细_Book1_2017年预算草案（债务） 2" xfId="2889"/>
    <cellStyle name="好_省级明细_Book1_2017年预算草案（债务） 3" xfId="2890"/>
    <cellStyle name="好_省级明细_Book1_基金汇总" xfId="2891"/>
    <cellStyle name="好_省级明细_Book1_基金汇总 2" xfId="2892"/>
    <cellStyle name="好_省级明细_Book1_基金汇总 3" xfId="2893"/>
    <cellStyle name="好_省级明细_Book1_收入汇总" xfId="2894"/>
    <cellStyle name="好_省级明细_Book1_收入汇总 2" xfId="2895"/>
    <cellStyle name="好_省级明细_Book1_收入汇总 3" xfId="2896"/>
    <cellStyle name="好_省级明细_Book1_支出汇总" xfId="2897"/>
    <cellStyle name="好_省级明细_Book1_支出汇总 2" xfId="2898"/>
    <cellStyle name="好_省级明细_Book1_支出汇总 3" xfId="2899"/>
    <cellStyle name="好_省级明细_Book3" xfId="2900"/>
    <cellStyle name="好_省级明细_Book3 2" xfId="2901"/>
    <cellStyle name="好_省级明细_Book3 3" xfId="2902"/>
    <cellStyle name="好_省级明细_Xl0000068" xfId="2903"/>
    <cellStyle name="好_省级明细_Xl0000068 2" xfId="2904"/>
    <cellStyle name="好_省级明细_Xl0000068 2 2" xfId="2905"/>
    <cellStyle name="好_省级明细_Xl0000068 2 3" xfId="2906"/>
    <cellStyle name="好_省级明细_Xl0000068 3" xfId="2907"/>
    <cellStyle name="好_省级明细_Xl0000068 4" xfId="2908"/>
    <cellStyle name="好_省级明细_Xl0000068_2017年预算草案（债务）" xfId="2909"/>
    <cellStyle name="好_省级明细_Xl0000068_2017年预算草案（债务） 2" xfId="2910"/>
    <cellStyle name="好_省级明细_Xl0000068_2017年预算草案（债务） 3" xfId="2911"/>
    <cellStyle name="好_省级明细_Xl0000068_基金汇总" xfId="2912"/>
    <cellStyle name="好_省级明细_Xl0000068_基金汇总 2" xfId="2913"/>
    <cellStyle name="好_省级明细_Xl0000068_基金汇总 3" xfId="2914"/>
    <cellStyle name="好_省级明细_Xl0000068_收入汇总" xfId="2915"/>
    <cellStyle name="好_省级明细_Xl0000068_收入汇总 2" xfId="2916"/>
    <cellStyle name="好_省级明细_Xl0000068_收入汇总 3" xfId="2917"/>
    <cellStyle name="好_省级明细_Xl0000068_支出汇总" xfId="2918"/>
    <cellStyle name="好_省级明细_Xl0000068_支出汇总 2" xfId="2919"/>
    <cellStyle name="好_省级明细_Xl0000068_支出汇总 3" xfId="2920"/>
    <cellStyle name="好_省级明细_Xl0000071" xfId="2921"/>
    <cellStyle name="好_省级明细_Xl0000071 2" xfId="2922"/>
    <cellStyle name="好_省级明细_Xl0000071 2 2" xfId="2923"/>
    <cellStyle name="好_省级明细_Xl0000071 2 3" xfId="2924"/>
    <cellStyle name="好_省级明细_Xl0000071 3" xfId="2925"/>
    <cellStyle name="好_省级明细_Xl0000071 4" xfId="2926"/>
    <cellStyle name="好_省级明细_Xl0000071_2017年预算草案（债务）" xfId="2927"/>
    <cellStyle name="好_省级明细_Xl0000071_2017年预算草案（债务） 2" xfId="2928"/>
    <cellStyle name="好_省级明细_Xl0000071_2017年预算草案（债务） 3" xfId="2929"/>
    <cellStyle name="好_省级明细_Xl0000071_基金汇总" xfId="2930"/>
    <cellStyle name="好_省级明细_Xl0000071_基金汇总 2" xfId="2931"/>
    <cellStyle name="好_省级明细_Xl0000071_基金汇总 3" xfId="2932"/>
    <cellStyle name="好_省级明细_Xl0000071_收入汇总" xfId="2933"/>
    <cellStyle name="好_省级明细_Xl0000071_收入汇总 2" xfId="2934"/>
    <cellStyle name="好_省级明细_Xl0000071_收入汇总 3" xfId="2935"/>
    <cellStyle name="好_省级明细_Xl0000071_支出汇总" xfId="2936"/>
    <cellStyle name="好_省级明细_Xl0000071_支出汇总 2" xfId="2937"/>
    <cellStyle name="好_省级明细_Xl0000071_支出汇总 3" xfId="2938"/>
    <cellStyle name="好_省级明细_表六七" xfId="2939"/>
    <cellStyle name="好_省级明细_表六七 2" xfId="2940"/>
    <cellStyle name="好_省级明细_表六七 3" xfId="2941"/>
    <cellStyle name="好_省级明细_代编表" xfId="2942"/>
    <cellStyle name="好_省级明细_代编表 2" xfId="2943"/>
    <cellStyle name="好_省级明细_代编表 3" xfId="2944"/>
    <cellStyle name="好_省级明细_代编全省支出预算修改" xfId="2945"/>
    <cellStyle name="好_省级明细_代编全省支出预算修改 2" xfId="2946"/>
    <cellStyle name="好_省级明细_代编全省支出预算修改 2 2" xfId="2947"/>
    <cellStyle name="好_省级明细_代编全省支出预算修改 2 3" xfId="2948"/>
    <cellStyle name="好_省级明细_代编全省支出预算修改 3" xfId="2949"/>
    <cellStyle name="好_省级明细_代编全省支出预算修改 4" xfId="2950"/>
    <cellStyle name="好_省级明细_代编全省支出预算修改_2017年预算草案（债务）" xfId="2951"/>
    <cellStyle name="好_省级明细_代编全省支出预算修改_2017年预算草案（债务） 2" xfId="2952"/>
    <cellStyle name="好_省级明细_代编全省支出预算修改_2017年预算草案（债务） 3" xfId="2953"/>
    <cellStyle name="好_省级明细_代编全省支出预算修改_基金汇总" xfId="2954"/>
    <cellStyle name="好_省级明细_代编全省支出预算修改_基金汇总 2" xfId="2955"/>
    <cellStyle name="好_省级明细_代编全省支出预算修改_基金汇总 3" xfId="2956"/>
    <cellStyle name="好_省级明细_代编全省支出预算修改_收入汇总" xfId="2957"/>
    <cellStyle name="好_省级明细_代编全省支出预算修改_收入汇总 2" xfId="2958"/>
    <cellStyle name="好_省级明细_代编全省支出预算修改_收入汇总 3" xfId="2959"/>
    <cellStyle name="好_省级明细_代编全省支出预算修改_支出汇总" xfId="2960"/>
    <cellStyle name="好_省级明细_代编全省支出预算修改_支出汇总 2" xfId="2961"/>
    <cellStyle name="好_省级明细_代编全省支出预算修改_支出汇总 3" xfId="2962"/>
    <cellStyle name="好_省级明细_冬梅3" xfId="2963"/>
    <cellStyle name="好_省级明细_冬梅3 2" xfId="2964"/>
    <cellStyle name="好_省级明细_冬梅3 2 2" xfId="2965"/>
    <cellStyle name="好_省级明细_冬梅3 2 3" xfId="2966"/>
    <cellStyle name="好_省级明细_冬梅3 3" xfId="2967"/>
    <cellStyle name="好_省级明细_冬梅3 4" xfId="2968"/>
    <cellStyle name="好_省级明细_冬梅3_2017年预算草案（债务）" xfId="2969"/>
    <cellStyle name="好_省级明细_冬梅3_2017年预算草案（债务） 2" xfId="2970"/>
    <cellStyle name="好_省级明细_冬梅3_2017年预算草案（债务） 3" xfId="2971"/>
    <cellStyle name="好_省级明细_冬梅3_基金汇总" xfId="2972"/>
    <cellStyle name="好_省级明细_冬梅3_基金汇总 2" xfId="2973"/>
    <cellStyle name="好_省级明细_冬梅3_基金汇总 3" xfId="2974"/>
    <cellStyle name="好_省级明细_冬梅3_收入汇总" xfId="2975"/>
    <cellStyle name="好_省级明细_冬梅3_收入汇总 2" xfId="2976"/>
    <cellStyle name="好_省级明细_冬梅3_收入汇总 3" xfId="2977"/>
    <cellStyle name="好_省级明细_冬梅3_支出汇总" xfId="2978"/>
    <cellStyle name="好_省级明细_冬梅3_支出汇总 2" xfId="2979"/>
    <cellStyle name="好_省级明细_冬梅3_支出汇总 3" xfId="2980"/>
    <cellStyle name="好_省级明细_复件 表19（梁蕊发）" xfId="2981"/>
    <cellStyle name="好_省级明细_复件 表19（梁蕊发） 2" xfId="2982"/>
    <cellStyle name="好_省级明细_复件 表19（梁蕊发） 3" xfId="2983"/>
    <cellStyle name="好_省级明细_副本1.2" xfId="2984"/>
    <cellStyle name="好_省级明细_副本1.2 2" xfId="2985"/>
    <cellStyle name="好_省级明细_副本1.2 2 2" xfId="2986"/>
    <cellStyle name="好_省级明细_副本1.2 2 3" xfId="2987"/>
    <cellStyle name="好_省级明细_副本1.2 3" xfId="2988"/>
    <cellStyle name="好_省级明细_副本1.2 4" xfId="2989"/>
    <cellStyle name="好_省级明细_副本1.2_2017年预算草案（债务）" xfId="2990"/>
    <cellStyle name="好_省级明细_副本1.2_2017年预算草案（债务） 2" xfId="2991"/>
    <cellStyle name="好_省级明细_副本1.2_2017年预算草案（债务） 3" xfId="2992"/>
    <cellStyle name="好_省级明细_副本1.2_基金汇总" xfId="2993"/>
    <cellStyle name="好_省级明细_副本1.2_基金汇总 2" xfId="2994"/>
    <cellStyle name="好_省级明细_副本1.2_基金汇总 3" xfId="2995"/>
    <cellStyle name="好_省级明细_副本1.2_收入汇总" xfId="2996"/>
    <cellStyle name="好_省级明细_副本1.2_收入汇总 2" xfId="2997"/>
    <cellStyle name="好_省级明细_副本1.2_收入汇总 3" xfId="2998"/>
    <cellStyle name="好_省级明细_副本1.2_支出汇总" xfId="2999"/>
    <cellStyle name="好_省级明细_副本1.2_支出汇总 2" xfId="3000"/>
    <cellStyle name="好_省级明细_副本1.2_支出汇总 3" xfId="3001"/>
    <cellStyle name="好_省级明细_副本最新" xfId="3002"/>
    <cellStyle name="好_省级明细_副本最新 2" xfId="3003"/>
    <cellStyle name="好_省级明细_副本最新 2 2" xfId="3004"/>
    <cellStyle name="好_省级明细_副本最新 2 3" xfId="3005"/>
    <cellStyle name="好_省级明细_副本最新 3" xfId="3006"/>
    <cellStyle name="好_省级明细_副本最新 4" xfId="3007"/>
    <cellStyle name="好_省级明细_副本最新_2017年预算草案（债务）" xfId="3008"/>
    <cellStyle name="好_省级明细_副本最新_2017年预算草案（债务） 2" xfId="3009"/>
    <cellStyle name="好_省级明细_副本最新_2017年预算草案（债务） 3" xfId="3010"/>
    <cellStyle name="好_省级明细_副本最新_基金汇总" xfId="3011"/>
    <cellStyle name="好_省级明细_副本最新_基金汇总 2" xfId="3012"/>
    <cellStyle name="好_省级明细_副本最新_基金汇总 3" xfId="3013"/>
    <cellStyle name="好_省级明细_副本最新_收入汇总" xfId="3014"/>
    <cellStyle name="好_省级明细_副本最新_收入汇总 2" xfId="3015"/>
    <cellStyle name="好_省级明细_副本最新_收入汇总 3" xfId="3016"/>
    <cellStyle name="好_省级明细_副本最新_支出汇总" xfId="3017"/>
    <cellStyle name="好_省级明细_副本最新_支出汇总 2" xfId="3018"/>
    <cellStyle name="好_省级明细_副本最新_支出汇总 3" xfId="3019"/>
    <cellStyle name="好_省级明细_基金表" xfId="3020"/>
    <cellStyle name="好_省级明细_基金表 2" xfId="3021"/>
    <cellStyle name="好_省级明细_基金表 3" xfId="3022"/>
    <cellStyle name="好_省级明细_基金汇总" xfId="3023"/>
    <cellStyle name="好_省级明细_基金汇总 2" xfId="3024"/>
    <cellStyle name="好_省级明细_基金汇总 3" xfId="3025"/>
    <cellStyle name="好_省级明细_基金最新" xfId="3026"/>
    <cellStyle name="好_省级明细_基金最新 2" xfId="3027"/>
    <cellStyle name="好_省级明细_基金最新 2 2" xfId="3028"/>
    <cellStyle name="好_省级明细_基金最新 2 3" xfId="3029"/>
    <cellStyle name="好_省级明细_基金最新 3" xfId="3030"/>
    <cellStyle name="好_省级明细_基金最新 4" xfId="3031"/>
    <cellStyle name="好_省级明细_基金最新_2017年预算草案（债务）" xfId="3032"/>
    <cellStyle name="好_省级明细_基金最新_2017年预算草案（债务） 2" xfId="3033"/>
    <cellStyle name="好_省级明细_基金最新_2017年预算草案（债务） 3" xfId="3034"/>
    <cellStyle name="好_省级明细_基金最新_基金汇总" xfId="3035"/>
    <cellStyle name="好_省级明细_基金最新_基金汇总 2" xfId="3036"/>
    <cellStyle name="好_省级明细_基金最新_基金汇总 3" xfId="3037"/>
    <cellStyle name="好_省级明细_基金最新_收入汇总" xfId="3038"/>
    <cellStyle name="好_省级明细_基金最新_收入汇总 2" xfId="3039"/>
    <cellStyle name="好_省级明细_基金最新_收入汇总 3" xfId="3040"/>
    <cellStyle name="好_省级明细_基金最新_支出汇总" xfId="3041"/>
    <cellStyle name="好_省级明细_基金最新_支出汇总 2" xfId="3042"/>
    <cellStyle name="好_省级明细_基金最新_支出汇总 3" xfId="3043"/>
    <cellStyle name="好_省级明细_基金最终修改支出" xfId="3044"/>
    <cellStyle name="好_省级明细_基金最终修改支出 2" xfId="3045"/>
    <cellStyle name="好_省级明细_基金最终修改支出 3" xfId="3046"/>
    <cellStyle name="好_省级明细_梁蕊要预算局报人大2017年预算草案" xfId="3047"/>
    <cellStyle name="好_省级明细_梁蕊要预算局报人大2017年预算草案 2" xfId="3048"/>
    <cellStyle name="好_省级明细_梁蕊要预算局报人大2017年预算草案 3" xfId="3049"/>
    <cellStyle name="好_省级明细_全省收入代编最新" xfId="3050"/>
    <cellStyle name="好_省级明细_全省收入代编最新 2" xfId="3051"/>
    <cellStyle name="好_省级明细_全省收入代编最新 2 2" xfId="3052"/>
    <cellStyle name="好_省级明细_全省收入代编最新 2 3" xfId="3053"/>
    <cellStyle name="好_省级明细_全省收入代编最新 3" xfId="3054"/>
    <cellStyle name="好_省级明细_全省收入代编最新 4" xfId="3055"/>
    <cellStyle name="好_省级明细_全省收入代编最新_2017年预算草案（债务）" xfId="3056"/>
    <cellStyle name="好_省级明细_全省收入代编最新_2017年预算草案（债务） 2" xfId="3057"/>
    <cellStyle name="好_省级明细_全省收入代编最新_2017年预算草案（债务） 3" xfId="3058"/>
    <cellStyle name="好_省级明细_全省收入代编最新_基金汇总" xfId="3059"/>
    <cellStyle name="好_省级明细_全省收入代编最新_基金汇总 2" xfId="3060"/>
    <cellStyle name="好_省级明细_全省收入代编最新_基金汇总 3" xfId="3061"/>
    <cellStyle name="好_省级明细_全省收入代编最新_收入汇总" xfId="3062"/>
    <cellStyle name="好_省级明细_全省收入代编最新_收入汇总 2" xfId="3063"/>
    <cellStyle name="好_省级明细_全省收入代编最新_收入汇总 3" xfId="3064"/>
    <cellStyle name="好_省级明细_全省收入代编最新_支出汇总" xfId="3065"/>
    <cellStyle name="好_省级明细_全省收入代编最新_支出汇总 2" xfId="3066"/>
    <cellStyle name="好_省级明细_全省收入代编最新_支出汇总 3" xfId="3067"/>
    <cellStyle name="好_省级明细_全省预算代编" xfId="3068"/>
    <cellStyle name="好_省级明细_全省预算代编 2" xfId="3069"/>
    <cellStyle name="好_省级明细_全省预算代编 2 2" xfId="3070"/>
    <cellStyle name="好_省级明细_全省预算代编 2 3" xfId="3071"/>
    <cellStyle name="好_省级明细_全省预算代编 3" xfId="3072"/>
    <cellStyle name="好_省级明细_全省预算代编 4" xfId="3073"/>
    <cellStyle name="好_省级明细_全省预算代编_2017年预算草案（债务）" xfId="3074"/>
    <cellStyle name="好_省级明细_全省预算代编_2017年预算草案（债务） 2" xfId="3075"/>
    <cellStyle name="好_省级明细_全省预算代编_2017年预算草案（债务） 3" xfId="3076"/>
    <cellStyle name="好_省级明细_全省预算代编_基金汇总" xfId="3077"/>
    <cellStyle name="好_省级明细_全省预算代编_基金汇总 2" xfId="3078"/>
    <cellStyle name="好_省级明细_全省预算代编_基金汇总 3" xfId="3079"/>
    <cellStyle name="好_省级明细_全省预算代编_收入汇总" xfId="3080"/>
    <cellStyle name="好_省级明细_全省预算代编_收入汇总 2" xfId="3081"/>
    <cellStyle name="好_省级明细_全省预算代编_收入汇总 3" xfId="3082"/>
    <cellStyle name="好_省级明细_全省预算代编_支出汇总" xfId="3083"/>
    <cellStyle name="好_省级明细_全省预算代编_支出汇总 2" xfId="3084"/>
    <cellStyle name="好_省级明细_全省预算代编_支出汇总 3" xfId="3085"/>
    <cellStyle name="好_省级明细_社保2017年预算草案1.3" xfId="3086"/>
    <cellStyle name="好_省级明细_社保2017年预算草案1.3 2" xfId="3087"/>
    <cellStyle name="好_省级明细_社保2017年预算草案1.3 3" xfId="3088"/>
    <cellStyle name="好_省级明细_省级国有资本经营预算表" xfId="3089"/>
    <cellStyle name="好_省级明细_省级国有资本经营预算表 2" xfId="3090"/>
    <cellStyle name="好_省级明细_省级国有资本经营预算表 3" xfId="3091"/>
    <cellStyle name="好_省级明细_收入汇总" xfId="3092"/>
    <cellStyle name="好_省级明细_收入汇总 2" xfId="3093"/>
    <cellStyle name="好_省级明细_收入汇总 3" xfId="3094"/>
    <cellStyle name="好_省级明细_政府性基金人大会表格1稿" xfId="3095"/>
    <cellStyle name="好_省级明细_政府性基金人大会表格1稿 2" xfId="3096"/>
    <cellStyle name="好_省级明细_政府性基金人大会表格1稿 2 2" xfId="3097"/>
    <cellStyle name="好_省级明细_政府性基金人大会表格1稿 2 3" xfId="3098"/>
    <cellStyle name="好_省级明细_政府性基金人大会表格1稿 3" xfId="3099"/>
    <cellStyle name="好_省级明细_政府性基金人大会表格1稿 4" xfId="3100"/>
    <cellStyle name="好_省级明细_政府性基金人大会表格1稿_2017年预算草案（债务）" xfId="3101"/>
    <cellStyle name="好_省级明细_政府性基金人大会表格1稿_2017年预算草案（债务） 2" xfId="3102"/>
    <cellStyle name="好_省级明细_政府性基金人大会表格1稿_2017年预算草案（债务） 3" xfId="3103"/>
    <cellStyle name="好_省级明细_政府性基金人大会表格1稿_基金汇总" xfId="3104"/>
    <cellStyle name="好_省级明细_政府性基金人大会表格1稿_基金汇总 2" xfId="3105"/>
    <cellStyle name="好_省级明细_政府性基金人大会表格1稿_基金汇总 3" xfId="3106"/>
    <cellStyle name="好_省级明细_政府性基金人大会表格1稿_收入汇总" xfId="3107"/>
    <cellStyle name="好_省级明细_政府性基金人大会表格1稿_收入汇总 2" xfId="3108"/>
    <cellStyle name="好_省级明细_政府性基金人大会表格1稿_收入汇总 3" xfId="3109"/>
    <cellStyle name="好_省级明细_政府性基金人大会表格1稿_支出汇总" xfId="3110"/>
    <cellStyle name="好_省级明细_政府性基金人大会表格1稿_支出汇总 2" xfId="3111"/>
    <cellStyle name="好_省级明细_政府性基金人大会表格1稿_支出汇总 3" xfId="3112"/>
    <cellStyle name="好_省级明细_支出汇总" xfId="3113"/>
    <cellStyle name="好_省级明细_支出汇总 2" xfId="3114"/>
    <cellStyle name="好_省级明细_支出汇总 3" xfId="3115"/>
    <cellStyle name="好_省属监狱人员级别表(驻外)" xfId="3116"/>
    <cellStyle name="好_省属监狱人员级别表(驻外) 2" xfId="3117"/>
    <cellStyle name="好_省属监狱人员级别表(驻外) 3" xfId="3118"/>
    <cellStyle name="好_省属监狱人员级别表(驻外)_基金汇总" xfId="3119"/>
    <cellStyle name="好_省属监狱人员级别表(驻外)_基金汇总 2" xfId="3120"/>
    <cellStyle name="好_省属监狱人员级别表(驻外)_基金汇总 3" xfId="3121"/>
    <cellStyle name="好_省属监狱人员级别表(驻外)_收入汇总" xfId="3122"/>
    <cellStyle name="好_省属监狱人员级别表(驻外)_收入汇总 2" xfId="3123"/>
    <cellStyle name="好_省属监狱人员级别表(驻外)_收入汇总 3" xfId="3124"/>
    <cellStyle name="好_省属监狱人员级别表(驻外)_支出汇总" xfId="3125"/>
    <cellStyle name="好_省属监狱人员级别表(驻外)_支出汇总 2" xfId="3126"/>
    <cellStyle name="好_省属监狱人员级别表(驻外)_支出汇总 3" xfId="3127"/>
    <cellStyle name="好_市辖区测算20080510" xfId="3128"/>
    <cellStyle name="好_市辖区测算20080510 2" xfId="3129"/>
    <cellStyle name="好_市辖区测算-新科目（20080626）" xfId="3130"/>
    <cellStyle name="好_市辖区测算-新科目（20080626） 2" xfId="3131"/>
    <cellStyle name="好_收入汇总" xfId="3132"/>
    <cellStyle name="好_收入汇总 2" xfId="4035"/>
    <cellStyle name="好_同德" xfId="3133"/>
    <cellStyle name="好_同德 2" xfId="3134"/>
    <cellStyle name="好_卫生(按照总人口测算）—20080416" xfId="3135"/>
    <cellStyle name="好_卫生(按照总人口测算）—20080416 2" xfId="3136"/>
    <cellStyle name="好_文体广播事业(按照总人口测算）—20080416" xfId="3137"/>
    <cellStyle name="好_文体广播事业(按照总人口测算）—20080416 2" xfId="3138"/>
    <cellStyle name="好_下文（表）" xfId="3139"/>
    <cellStyle name="好_下文（表） 2" xfId="3140"/>
    <cellStyle name="好_县区合并测算20080421" xfId="3141"/>
    <cellStyle name="好_县区合并测算20080421 2" xfId="3142"/>
    <cellStyle name="好_县区合并测算20080423(按照各省比重）" xfId="3143"/>
    <cellStyle name="好_县区合并测算20080423(按照各省比重） 2" xfId="3144"/>
    <cellStyle name="好_县市旗测算20080508" xfId="3145"/>
    <cellStyle name="好_县市旗测算20080508 2" xfId="3146"/>
    <cellStyle name="好_县市旗测算-新科目（20080626）" xfId="3147"/>
    <cellStyle name="好_县市旗测算-新科目（20080626） 2" xfId="3148"/>
    <cellStyle name="好_县市旗测算-新科目（20080627）" xfId="3149"/>
    <cellStyle name="好_县市旗测算-新科目（20080627） 2" xfId="3150"/>
    <cellStyle name="好_支出汇总" xfId="3151"/>
    <cellStyle name="好_支出汇总 2" xfId="4036"/>
    <cellStyle name="后继超级链接" xfId="3152"/>
    <cellStyle name="后继超级链接 2" xfId="3153"/>
    <cellStyle name="后继超级链接 2 2" xfId="3154"/>
    <cellStyle name="后继超级链接 2 2 2" xfId="4039"/>
    <cellStyle name="后继超级链接 2 3" xfId="4038"/>
    <cellStyle name="后继超级链接 3" xfId="3155"/>
    <cellStyle name="后继超级链接 3 2" xfId="3156"/>
    <cellStyle name="后继超级链接 3 2 2" xfId="4041"/>
    <cellStyle name="后继超级链接 3 3" xfId="4040"/>
    <cellStyle name="后继超级链接 4" xfId="3157"/>
    <cellStyle name="后继超级链接 4 2" xfId="4042"/>
    <cellStyle name="后继超级链接 5" xfId="3158"/>
    <cellStyle name="后继超级链接 5 2" xfId="4043"/>
    <cellStyle name="后继超级链接 6" xfId="4037"/>
    <cellStyle name="后继超链接" xfId="3159"/>
    <cellStyle name="后继超链接 2" xfId="3160"/>
    <cellStyle name="后继超链接 2 2" xfId="3161"/>
    <cellStyle name="后继超链接 2 2 2" xfId="4046"/>
    <cellStyle name="后继超链接 2 3" xfId="4045"/>
    <cellStyle name="后继超链接 3" xfId="3162"/>
    <cellStyle name="后继超链接 3 2" xfId="3163"/>
    <cellStyle name="后继超链接 3 2 2" xfId="4048"/>
    <cellStyle name="后继超链接 3 3" xfId="4047"/>
    <cellStyle name="后继超链接 4" xfId="3164"/>
    <cellStyle name="后继超链接 4 2" xfId="4049"/>
    <cellStyle name="后继超链接 5" xfId="3165"/>
    <cellStyle name="后继超链接 5 2" xfId="4050"/>
    <cellStyle name="后继超链接 6" xfId="4044"/>
    <cellStyle name="汇总" xfId="3166" builtinId="25" customBuiltin="1"/>
    <cellStyle name="汇总 10" xfId="3167"/>
    <cellStyle name="汇总 10 2" xfId="4051"/>
    <cellStyle name="汇总 2" xfId="3168"/>
    <cellStyle name="汇总 2 2" xfId="3169"/>
    <cellStyle name="汇总 2 2 2" xfId="3170"/>
    <cellStyle name="汇总 2 2 3" xfId="3171"/>
    <cellStyle name="汇总 2 3" xfId="3172"/>
    <cellStyle name="汇总 2 3 2" xfId="3173"/>
    <cellStyle name="汇总 2 3 3" xfId="3174"/>
    <cellStyle name="汇总 2 4" xfId="3175"/>
    <cellStyle name="汇总 2 4 2" xfId="3176"/>
    <cellStyle name="汇总 2 4 3" xfId="3177"/>
    <cellStyle name="汇总 2 5" xfId="3178"/>
    <cellStyle name="汇总 2 6" xfId="3179"/>
    <cellStyle name="汇总 2_1.3日 2017年预算草案 - 副本" xfId="3180"/>
    <cellStyle name="汇总 3" xfId="3181"/>
    <cellStyle name="汇总 3 2" xfId="3182"/>
    <cellStyle name="汇总 3 2 2" xfId="3183"/>
    <cellStyle name="汇总 3 2 3" xfId="3184"/>
    <cellStyle name="汇总 3 3" xfId="3185"/>
    <cellStyle name="汇总 3 4" xfId="3186"/>
    <cellStyle name="汇总 3_1.3日 2017年预算草案 - 副本" xfId="3187"/>
    <cellStyle name="汇总 4" xfId="3188"/>
    <cellStyle name="汇总 4 2" xfId="3189"/>
    <cellStyle name="汇总 4 3" xfId="3190"/>
    <cellStyle name="汇总 5" xfId="3191"/>
    <cellStyle name="汇总 5 2" xfId="4052"/>
    <cellStyle name="汇总 6" xfId="3192"/>
    <cellStyle name="汇总 6 2" xfId="4053"/>
    <cellStyle name="汇总 7" xfId="3193"/>
    <cellStyle name="汇总 7 2" xfId="4054"/>
    <cellStyle name="汇总 8" xfId="3194"/>
    <cellStyle name="汇总 8 2" xfId="4055"/>
    <cellStyle name="汇总 9" xfId="3195"/>
    <cellStyle name="汇总 9 2" xfId="4056"/>
    <cellStyle name="货" xfId="3196"/>
    <cellStyle name="货_NJ18-15" xfId="3197"/>
    <cellStyle name="货币 2" xfId="3198"/>
    <cellStyle name="货币 2 2" xfId="3199"/>
    <cellStyle name="货币 2 2 2" xfId="3200"/>
    <cellStyle name="货币 2 2 2 2" xfId="4059"/>
    <cellStyle name="货币 2 2 3" xfId="4058"/>
    <cellStyle name="货币 2 3" xfId="4057"/>
    <cellStyle name="货币[" xfId="3201"/>
    <cellStyle name="计算" xfId="3202" builtinId="22" customBuiltin="1"/>
    <cellStyle name="计算 10" xfId="3203"/>
    <cellStyle name="计算 10 2" xfId="4060"/>
    <cellStyle name="计算 2" xfId="3204"/>
    <cellStyle name="计算 2 2" xfId="3205"/>
    <cellStyle name="计算 2 2 2" xfId="3206"/>
    <cellStyle name="计算 2 2 3" xfId="3207"/>
    <cellStyle name="计算 2 3" xfId="3208"/>
    <cellStyle name="计算 2 3 2" xfId="3209"/>
    <cellStyle name="计算 2 3 3" xfId="3210"/>
    <cellStyle name="计算 2 4" xfId="3211"/>
    <cellStyle name="计算 2 4 2" xfId="3212"/>
    <cellStyle name="计算 2 4 3" xfId="3213"/>
    <cellStyle name="计算 2 5" xfId="3214"/>
    <cellStyle name="计算 2 6" xfId="3215"/>
    <cellStyle name="计算 2_1.3日 2017年预算草案 - 副本" xfId="3216"/>
    <cellStyle name="计算 3" xfId="3217"/>
    <cellStyle name="计算 3 2" xfId="3218"/>
    <cellStyle name="计算 3 2 2" xfId="3219"/>
    <cellStyle name="计算 3 2 3" xfId="3220"/>
    <cellStyle name="计算 3 3" xfId="3221"/>
    <cellStyle name="计算 3 4" xfId="3222"/>
    <cellStyle name="计算 3_1.3日 2017年预算草案 - 副本" xfId="3223"/>
    <cellStyle name="计算 4" xfId="3224"/>
    <cellStyle name="计算 4 2" xfId="3225"/>
    <cellStyle name="计算 4 3" xfId="3226"/>
    <cellStyle name="计算 5" xfId="3227"/>
    <cellStyle name="计算 5 2" xfId="4061"/>
    <cellStyle name="计算 6" xfId="3228"/>
    <cellStyle name="计算 6 2" xfId="4062"/>
    <cellStyle name="计算 7" xfId="3229"/>
    <cellStyle name="计算 7 2" xfId="4063"/>
    <cellStyle name="计算 8" xfId="3230"/>
    <cellStyle name="计算 8 2" xfId="4064"/>
    <cellStyle name="计算 9" xfId="3231"/>
    <cellStyle name="计算 9 2" xfId="4065"/>
    <cellStyle name="检查单元格" xfId="3232" builtinId="23" customBuiltin="1"/>
    <cellStyle name="检查单元格 10" xfId="3233"/>
    <cellStyle name="检查单元格 10 2" xfId="4066"/>
    <cellStyle name="检查单元格 2" xfId="3234"/>
    <cellStyle name="检查单元格 2 2" xfId="3235"/>
    <cellStyle name="检查单元格 2 2 2" xfId="3236"/>
    <cellStyle name="检查单元格 2 2 3" xfId="3237"/>
    <cellStyle name="检查单元格 2 3" xfId="3238"/>
    <cellStyle name="检查单元格 2 3 2" xfId="3239"/>
    <cellStyle name="检查单元格 2 3 3" xfId="3240"/>
    <cellStyle name="检查单元格 2 4" xfId="3241"/>
    <cellStyle name="检查单元格 2 4 2" xfId="3242"/>
    <cellStyle name="检查单元格 2 4 3" xfId="3243"/>
    <cellStyle name="检查单元格 2 5" xfId="3244"/>
    <cellStyle name="检查单元格 2 6" xfId="3245"/>
    <cellStyle name="检查单元格 2_1.3日 2017年预算草案 - 副本" xfId="3246"/>
    <cellStyle name="检查单元格 3" xfId="3247"/>
    <cellStyle name="检查单元格 3 2" xfId="3248"/>
    <cellStyle name="检查单元格 3 2 2" xfId="3249"/>
    <cellStyle name="检查单元格 3 2 3" xfId="3250"/>
    <cellStyle name="检查单元格 3 3" xfId="3251"/>
    <cellStyle name="检查单元格 3 4" xfId="3252"/>
    <cellStyle name="检查单元格 3_1.3日 2017年预算草案 - 副本" xfId="3253"/>
    <cellStyle name="检查单元格 4" xfId="3254"/>
    <cellStyle name="检查单元格 4 2" xfId="4067"/>
    <cellStyle name="检查单元格 5" xfId="3255"/>
    <cellStyle name="检查单元格 5 2" xfId="4068"/>
    <cellStyle name="检查单元格 6" xfId="3256"/>
    <cellStyle name="检查单元格 6 2" xfId="4069"/>
    <cellStyle name="检查单元格 7" xfId="3257"/>
    <cellStyle name="检查单元格 7 2" xfId="4070"/>
    <cellStyle name="检查单元格 8" xfId="3258"/>
    <cellStyle name="检查单元格 8 2" xfId="4071"/>
    <cellStyle name="检查单元格 9" xfId="3259"/>
    <cellStyle name="检查单元格 9 2" xfId="4072"/>
    <cellStyle name="解释性文本" xfId="3260" builtinId="53" customBuiltin="1"/>
    <cellStyle name="解释性文本 2" xfId="3261"/>
    <cellStyle name="解释性文本 2 2" xfId="3262"/>
    <cellStyle name="解释性文本 2 2 2" xfId="3263"/>
    <cellStyle name="解释性文本 2 2 3" xfId="3264"/>
    <cellStyle name="解释性文本 2 3" xfId="3265"/>
    <cellStyle name="解释性文本 2 3 2" xfId="3266"/>
    <cellStyle name="解释性文本 2 3 3" xfId="3267"/>
    <cellStyle name="解释性文本 2 4" xfId="3268"/>
    <cellStyle name="解释性文本 2 5" xfId="3269"/>
    <cellStyle name="解释性文本 3" xfId="3270"/>
    <cellStyle name="解释性文本 3 2" xfId="3271"/>
    <cellStyle name="解释性文本 3 2 2" xfId="3272"/>
    <cellStyle name="解释性文本 3 2 3" xfId="3273"/>
    <cellStyle name="解释性文本 3 3" xfId="3274"/>
    <cellStyle name="解释性文本 3 4" xfId="3275"/>
    <cellStyle name="解释性文本 4" xfId="3276"/>
    <cellStyle name="解释性文本 4 2" xfId="4073"/>
    <cellStyle name="警告文本" xfId="3277" builtinId="11" customBuiltin="1"/>
    <cellStyle name="警告文本 2" xfId="3278"/>
    <cellStyle name="警告文本 2 2" xfId="3279"/>
    <cellStyle name="警告文本 2 2 2" xfId="3280"/>
    <cellStyle name="警告文本 2 2 3" xfId="3281"/>
    <cellStyle name="警告文本 2 3" xfId="3282"/>
    <cellStyle name="警告文本 2 3 2" xfId="3283"/>
    <cellStyle name="警告文本 2 3 3" xfId="3284"/>
    <cellStyle name="警告文本 2 4" xfId="3285"/>
    <cellStyle name="警告文本 2 4 2" xfId="3286"/>
    <cellStyle name="警告文本 2 4 3" xfId="3287"/>
    <cellStyle name="警告文本 2 5" xfId="3288"/>
    <cellStyle name="警告文本 2 6" xfId="3289"/>
    <cellStyle name="警告文本 3" xfId="3290"/>
    <cellStyle name="警告文本 3 2" xfId="3291"/>
    <cellStyle name="警告文本 3 2 2" xfId="3292"/>
    <cellStyle name="警告文本 3 2 3" xfId="3293"/>
    <cellStyle name="警告文本 3 3" xfId="3294"/>
    <cellStyle name="警告文本 3 4" xfId="3295"/>
    <cellStyle name="警告文本 4" xfId="3296"/>
    <cellStyle name="警告文本 4 2" xfId="4074"/>
    <cellStyle name="链接单元格" xfId="3297" builtinId="24" customBuiltin="1"/>
    <cellStyle name="链接单元格 10" xfId="3298"/>
    <cellStyle name="链接单元格 10 2" xfId="4075"/>
    <cellStyle name="链接单元格 2" xfId="3299"/>
    <cellStyle name="链接单元格 2 2" xfId="3300"/>
    <cellStyle name="链接单元格 2 2 2" xfId="3301"/>
    <cellStyle name="链接单元格 2 2 2 2" xfId="4078"/>
    <cellStyle name="链接单元格 2 2 3" xfId="3302"/>
    <cellStyle name="链接单元格 2 2 3 2" xfId="4079"/>
    <cellStyle name="链接单元格 2 2 4" xfId="4077"/>
    <cellStyle name="链接单元格 2 3" xfId="3303"/>
    <cellStyle name="链接单元格 2 3 2" xfId="3304"/>
    <cellStyle name="链接单元格 2 3 2 2" xfId="4081"/>
    <cellStyle name="链接单元格 2 3 3" xfId="3305"/>
    <cellStyle name="链接单元格 2 3 3 2" xfId="4082"/>
    <cellStyle name="链接单元格 2 3 4" xfId="4080"/>
    <cellStyle name="链接单元格 2 4" xfId="3306"/>
    <cellStyle name="链接单元格 2 4 2" xfId="4083"/>
    <cellStyle name="链接单元格 2 5" xfId="3307"/>
    <cellStyle name="链接单元格 2 5 2" xfId="4084"/>
    <cellStyle name="链接单元格 2 6" xfId="4076"/>
    <cellStyle name="链接单元格 2_1.3日 2017年预算草案 - 副本" xfId="3308"/>
    <cellStyle name="链接单元格 3" xfId="3309"/>
    <cellStyle name="链接单元格 3 2" xfId="3310"/>
    <cellStyle name="链接单元格 3 2 2" xfId="3311"/>
    <cellStyle name="链接单元格 3 2 2 2" xfId="4087"/>
    <cellStyle name="链接单元格 3 2 3" xfId="3312"/>
    <cellStyle name="链接单元格 3 2 3 2" xfId="4088"/>
    <cellStyle name="链接单元格 3 2 4" xfId="4086"/>
    <cellStyle name="链接单元格 3 3" xfId="3313"/>
    <cellStyle name="链接单元格 3 3 2" xfId="4089"/>
    <cellStyle name="链接单元格 3 4" xfId="3314"/>
    <cellStyle name="链接单元格 3 4 2" xfId="4090"/>
    <cellStyle name="链接单元格 3 5" xfId="4085"/>
    <cellStyle name="链接单元格 3_1.3日 2017年预算草案 - 副本" xfId="3315"/>
    <cellStyle name="链接单元格 4" xfId="3316"/>
    <cellStyle name="链接单元格 4 2" xfId="4091"/>
    <cellStyle name="链接单元格 5" xfId="3317"/>
    <cellStyle name="链接单元格 5 2" xfId="4092"/>
    <cellStyle name="链接单元格 6" xfId="3318"/>
    <cellStyle name="链接单元格 6 2" xfId="4093"/>
    <cellStyle name="链接单元格 7" xfId="3319"/>
    <cellStyle name="链接单元格 7 2" xfId="4094"/>
    <cellStyle name="链接单元格 8" xfId="3320"/>
    <cellStyle name="链接单元格 8 2" xfId="4095"/>
    <cellStyle name="链接单元格 9" xfId="3321"/>
    <cellStyle name="链接单元格 9 2" xfId="4096"/>
    <cellStyle name="霓付 [0]_ +Foil &amp; -FOIL &amp; PAPER" xfId="3322"/>
    <cellStyle name="霓付_ +Foil &amp; -FOIL &amp; PAPER" xfId="3323"/>
    <cellStyle name="烹拳 [0]_ +Foil &amp; -FOIL &amp; PAPER" xfId="3324"/>
    <cellStyle name="烹拳_ +Foil &amp; -FOIL &amp; PAPER" xfId="3325"/>
    <cellStyle name="普通" xfId="3326"/>
    <cellStyle name="普通 2" xfId="3327"/>
    <cellStyle name="普通 2 2" xfId="4098"/>
    <cellStyle name="普通 3" xfId="4097"/>
    <cellStyle name="普通_ 白土" xfId="3328"/>
    <cellStyle name="千" xfId="3329"/>
    <cellStyle name="千_NJ09-05" xfId="3330"/>
    <cellStyle name="千_NJ17-06" xfId="3331"/>
    <cellStyle name="千_NJ17-24" xfId="3332"/>
    <cellStyle name="千_NJ17-26" xfId="3333"/>
    <cellStyle name="千_NJ18-15" xfId="3334"/>
    <cellStyle name="千分位" xfId="3335"/>
    <cellStyle name="千分位 2" xfId="3336"/>
    <cellStyle name="千分位 2 2" xfId="4100"/>
    <cellStyle name="千分位 3" xfId="4099"/>
    <cellStyle name="千分位[0]" xfId="3337"/>
    <cellStyle name="千分位[0] 2" xfId="3338"/>
    <cellStyle name="千分位[0] 2 2" xfId="4102"/>
    <cellStyle name="千分位[0] 3" xfId="4101"/>
    <cellStyle name="千分位[0]_ 白土" xfId="3339"/>
    <cellStyle name="千分位_ 白土" xfId="3340"/>
    <cellStyle name="千位" xfId="3341"/>
    <cellStyle name="千位[" xfId="3342"/>
    <cellStyle name="千位[0]" xfId="3343"/>
    <cellStyle name="千位_(人代会用)" xfId="3344"/>
    <cellStyle name="千位分" xfId="3345"/>
    <cellStyle name="千位分隔" xfId="3346" builtinId="3"/>
    <cellStyle name="千位分隔 2" xfId="3347"/>
    <cellStyle name="千位分隔 2 2" xfId="3348"/>
    <cellStyle name="千位分隔 2 2 2" xfId="4105"/>
    <cellStyle name="千位分隔 2 3" xfId="3349"/>
    <cellStyle name="千位分隔 2 3 2" xfId="4106"/>
    <cellStyle name="千位分隔 2 4" xfId="4104"/>
    <cellStyle name="千位分隔 3" xfId="3350"/>
    <cellStyle name="千位分隔 3 2" xfId="3351"/>
    <cellStyle name="千位分隔 3 2 2" xfId="4108"/>
    <cellStyle name="千位分隔 3 3" xfId="3352"/>
    <cellStyle name="千位分隔 3 3 2" xfId="4109"/>
    <cellStyle name="千位分隔 3 4" xfId="4107"/>
    <cellStyle name="千位分隔 4" xfId="4103"/>
    <cellStyle name="千位分隔[0] 2" xfId="3353"/>
    <cellStyle name="千位分隔[0] 2 2" xfId="3354"/>
    <cellStyle name="千位分隔[0] 2 2 2" xfId="3355"/>
    <cellStyle name="千位分隔[0] 2 2 2 2" xfId="4112"/>
    <cellStyle name="千位分隔[0] 2 2 3" xfId="4111"/>
    <cellStyle name="千位分隔[0] 2 3" xfId="3356"/>
    <cellStyle name="千位分隔[0] 2 3 2" xfId="4113"/>
    <cellStyle name="千位分隔[0] 2 4" xfId="3357"/>
    <cellStyle name="千位分隔[0] 2 4 2" xfId="4114"/>
    <cellStyle name="千位分隔[0] 2 5" xfId="4110"/>
    <cellStyle name="千位分隔[0] 3" xfId="3358"/>
    <cellStyle name="千位分隔[0] 3 2" xfId="3359"/>
    <cellStyle name="千位分隔[0] 3 2 2" xfId="3360"/>
    <cellStyle name="千位分隔[0] 3 2 2 2" xfId="4117"/>
    <cellStyle name="千位分隔[0] 3 2 3" xfId="4116"/>
    <cellStyle name="千位分隔[0] 3 3" xfId="4115"/>
    <cellStyle name="千位分季_新建 Microsoft Excel 工作表" xfId="3361"/>
    <cellStyle name="钎霖_4岿角利" xfId="3362"/>
    <cellStyle name="强调 1" xfId="3363"/>
    <cellStyle name="强调 1 2" xfId="3364"/>
    <cellStyle name="强调 1 3" xfId="3365"/>
    <cellStyle name="强调 2" xfId="3366"/>
    <cellStyle name="强调 2 2" xfId="3367"/>
    <cellStyle name="强调 2 3" xfId="3368"/>
    <cellStyle name="强调 3" xfId="3369"/>
    <cellStyle name="强调 3 2" xfId="3370"/>
    <cellStyle name="强调 3 3" xfId="3371"/>
    <cellStyle name="强调文字颜色 1" xfId="3372" builtinId="29" customBuiltin="1"/>
    <cellStyle name="强调文字颜色 1 2" xfId="3373"/>
    <cellStyle name="强调文字颜色 1 2 2" xfId="3374"/>
    <cellStyle name="强调文字颜色 1 2 2 2" xfId="3375"/>
    <cellStyle name="强调文字颜色 1 2 2 3" xfId="3376"/>
    <cellStyle name="强调文字颜色 1 2 3" xfId="3377"/>
    <cellStyle name="强调文字颜色 1 2 3 2" xfId="3378"/>
    <cellStyle name="强调文字颜色 1 2 3 3" xfId="3379"/>
    <cellStyle name="强调文字颜色 1 2 4" xfId="3380"/>
    <cellStyle name="强调文字颜色 1 2 4 2" xfId="3381"/>
    <cellStyle name="强调文字颜色 1 2 4 3" xfId="3382"/>
    <cellStyle name="强调文字颜色 1 2 5" xfId="3383"/>
    <cellStyle name="强调文字颜色 1 2 6" xfId="3384"/>
    <cellStyle name="强调文字颜色 1 3" xfId="3385"/>
    <cellStyle name="强调文字颜色 1 3 2" xfId="3386"/>
    <cellStyle name="强调文字颜色 1 3 2 2" xfId="3387"/>
    <cellStyle name="强调文字颜色 1 3 2 3" xfId="3388"/>
    <cellStyle name="强调文字颜色 1 3 3" xfId="3389"/>
    <cellStyle name="强调文字颜色 1 3 4" xfId="3390"/>
    <cellStyle name="强调文字颜色 1 4" xfId="3391"/>
    <cellStyle name="强调文字颜色 1 4 2" xfId="3392"/>
    <cellStyle name="强调文字颜色 1 4 3" xfId="3393"/>
    <cellStyle name="强调文字颜色 1 5" xfId="3394"/>
    <cellStyle name="强调文字颜色 1 5 2" xfId="4118"/>
    <cellStyle name="强调文字颜色 2" xfId="3395" builtinId="33" customBuiltin="1"/>
    <cellStyle name="强调文字颜色 2 2" xfId="3396"/>
    <cellStyle name="强调文字颜色 2 2 2" xfId="3397"/>
    <cellStyle name="强调文字颜色 2 2 2 2" xfId="3398"/>
    <cellStyle name="强调文字颜色 2 2 2 3" xfId="3399"/>
    <cellStyle name="强调文字颜色 2 2 3" xfId="3400"/>
    <cellStyle name="强调文字颜色 2 2 3 2" xfId="3401"/>
    <cellStyle name="强调文字颜色 2 2 3 3" xfId="3402"/>
    <cellStyle name="强调文字颜色 2 2 4" xfId="3403"/>
    <cellStyle name="强调文字颜色 2 2 4 2" xfId="3404"/>
    <cellStyle name="强调文字颜色 2 2 4 3" xfId="3405"/>
    <cellStyle name="强调文字颜色 2 2 5" xfId="3406"/>
    <cellStyle name="强调文字颜色 2 2 6" xfId="3407"/>
    <cellStyle name="强调文字颜色 2 3" xfId="3408"/>
    <cellStyle name="强调文字颜色 2 3 2" xfId="3409"/>
    <cellStyle name="强调文字颜色 2 3 2 2" xfId="3410"/>
    <cellStyle name="强调文字颜色 2 3 2 3" xfId="3411"/>
    <cellStyle name="强调文字颜色 2 3 3" xfId="3412"/>
    <cellStyle name="强调文字颜色 2 3 4" xfId="3413"/>
    <cellStyle name="强调文字颜色 2 4" xfId="3414"/>
    <cellStyle name="强调文字颜色 2 4 2" xfId="4119"/>
    <cellStyle name="强调文字颜色 3" xfId="3415" builtinId="37" customBuiltin="1"/>
    <cellStyle name="强调文字颜色 3 2" xfId="3416"/>
    <cellStyle name="强调文字颜色 3 2 2" xfId="3417"/>
    <cellStyle name="强调文字颜色 3 2 2 2" xfId="3418"/>
    <cellStyle name="强调文字颜色 3 2 2 3" xfId="3419"/>
    <cellStyle name="强调文字颜色 3 2 3" xfId="3420"/>
    <cellStyle name="强调文字颜色 3 2 3 2" xfId="3421"/>
    <cellStyle name="强调文字颜色 3 2 3 3" xfId="3422"/>
    <cellStyle name="强调文字颜色 3 2 4" xfId="3423"/>
    <cellStyle name="强调文字颜色 3 2 4 2" xfId="3424"/>
    <cellStyle name="强调文字颜色 3 2 4 3" xfId="3425"/>
    <cellStyle name="强调文字颜色 3 2 5" xfId="3426"/>
    <cellStyle name="强调文字颜色 3 2 6" xfId="3427"/>
    <cellStyle name="强调文字颜色 3 3" xfId="3428"/>
    <cellStyle name="强调文字颜色 3 3 2" xfId="3429"/>
    <cellStyle name="强调文字颜色 3 3 2 2" xfId="3430"/>
    <cellStyle name="强调文字颜色 3 3 2 3" xfId="3431"/>
    <cellStyle name="强调文字颜色 3 3 3" xfId="3432"/>
    <cellStyle name="强调文字颜色 3 3 4" xfId="3433"/>
    <cellStyle name="强调文字颜色 3 4" xfId="3434"/>
    <cellStyle name="强调文字颜色 3 4 2" xfId="4120"/>
    <cellStyle name="强调文字颜色 4" xfId="3435" builtinId="41" customBuiltin="1"/>
    <cellStyle name="强调文字颜色 4 2" xfId="3436"/>
    <cellStyle name="强调文字颜色 4 2 2" xfId="3437"/>
    <cellStyle name="强调文字颜色 4 2 2 2" xfId="3438"/>
    <cellStyle name="强调文字颜色 4 2 2 3" xfId="3439"/>
    <cellStyle name="强调文字颜色 4 2 3" xfId="3440"/>
    <cellStyle name="强调文字颜色 4 2 3 2" xfId="3441"/>
    <cellStyle name="强调文字颜色 4 2 3 3" xfId="3442"/>
    <cellStyle name="强调文字颜色 4 2 4" xfId="3443"/>
    <cellStyle name="强调文字颜色 4 2 4 2" xfId="3444"/>
    <cellStyle name="强调文字颜色 4 2 4 3" xfId="3445"/>
    <cellStyle name="强调文字颜色 4 2 5" xfId="3446"/>
    <cellStyle name="强调文字颜色 4 2 6" xfId="3447"/>
    <cellStyle name="强调文字颜色 4 3" xfId="3448"/>
    <cellStyle name="强调文字颜色 4 3 2" xfId="3449"/>
    <cellStyle name="强调文字颜色 4 3 2 2" xfId="3450"/>
    <cellStyle name="强调文字颜色 4 3 2 3" xfId="3451"/>
    <cellStyle name="强调文字颜色 4 3 3" xfId="3452"/>
    <cellStyle name="强调文字颜色 4 3 4" xfId="3453"/>
    <cellStyle name="强调文字颜色 4 4" xfId="3454"/>
    <cellStyle name="强调文字颜色 4 4 2" xfId="3455"/>
    <cellStyle name="强调文字颜色 4 4 3" xfId="3456"/>
    <cellStyle name="强调文字颜色 4 5" xfId="3457"/>
    <cellStyle name="强调文字颜色 4 5 2" xfId="4121"/>
    <cellStyle name="强调文字颜色 5" xfId="3458" builtinId="45" customBuiltin="1"/>
    <cellStyle name="强调文字颜色 5 2" xfId="3459"/>
    <cellStyle name="强调文字颜色 5 2 2" xfId="3460"/>
    <cellStyle name="强调文字颜色 5 2 2 2" xfId="3461"/>
    <cellStyle name="强调文字颜色 5 2 2 3" xfId="3462"/>
    <cellStyle name="强调文字颜色 5 2 3" xfId="3463"/>
    <cellStyle name="强调文字颜色 5 2 3 2" xfId="3464"/>
    <cellStyle name="强调文字颜色 5 2 3 3" xfId="3465"/>
    <cellStyle name="强调文字颜色 5 2 4" xfId="3466"/>
    <cellStyle name="强调文字颜色 5 2 4 2" xfId="3467"/>
    <cellStyle name="强调文字颜色 5 2 4 3" xfId="3468"/>
    <cellStyle name="强调文字颜色 5 2 5" xfId="3469"/>
    <cellStyle name="强调文字颜色 5 2 6" xfId="3470"/>
    <cellStyle name="强调文字颜色 5 3" xfId="3471"/>
    <cellStyle name="强调文字颜色 5 3 2" xfId="3472"/>
    <cellStyle name="强调文字颜色 5 3 2 2" xfId="3473"/>
    <cellStyle name="强调文字颜色 5 3 2 3" xfId="3474"/>
    <cellStyle name="强调文字颜色 5 3 3" xfId="3475"/>
    <cellStyle name="强调文字颜色 5 3 4" xfId="3476"/>
    <cellStyle name="强调文字颜色 5 4" xfId="3477"/>
    <cellStyle name="强调文字颜色 5 4 2" xfId="4122"/>
    <cellStyle name="强调文字颜色 6" xfId="3478" builtinId="49" customBuiltin="1"/>
    <cellStyle name="强调文字颜色 6 2" xfId="3479"/>
    <cellStyle name="强调文字颜色 6 2 2" xfId="3480"/>
    <cellStyle name="强调文字颜色 6 2 2 2" xfId="3481"/>
    <cellStyle name="强调文字颜色 6 2 2 3" xfId="3482"/>
    <cellStyle name="强调文字颜色 6 2 3" xfId="3483"/>
    <cellStyle name="强调文字颜色 6 2 3 2" xfId="3484"/>
    <cellStyle name="强调文字颜色 6 2 3 3" xfId="3485"/>
    <cellStyle name="强调文字颜色 6 2 4" xfId="3486"/>
    <cellStyle name="强调文字颜色 6 2 4 2" xfId="3487"/>
    <cellStyle name="强调文字颜色 6 2 4 3" xfId="3488"/>
    <cellStyle name="强调文字颜色 6 2 5" xfId="3489"/>
    <cellStyle name="强调文字颜色 6 2 6" xfId="3490"/>
    <cellStyle name="强调文字颜色 6 3" xfId="3491"/>
    <cellStyle name="强调文字颜色 6 3 2" xfId="3492"/>
    <cellStyle name="强调文字颜色 6 3 2 2" xfId="3493"/>
    <cellStyle name="强调文字颜色 6 3 2 3" xfId="3494"/>
    <cellStyle name="强调文字颜色 6 3 3" xfId="3495"/>
    <cellStyle name="强调文字颜色 6 3 4" xfId="3496"/>
    <cellStyle name="强调文字颜色 6 4" xfId="3497"/>
    <cellStyle name="强调文字颜色 6 4 2" xfId="4123"/>
    <cellStyle name="适中" xfId="3498" builtinId="28" customBuiltin="1"/>
    <cellStyle name="适中 2" xfId="3499"/>
    <cellStyle name="适中 2 2" xfId="3500"/>
    <cellStyle name="适中 2 2 2" xfId="3501"/>
    <cellStyle name="适中 2 2 3" xfId="3502"/>
    <cellStyle name="适中 2 3" xfId="3503"/>
    <cellStyle name="适中 2 3 2" xfId="3504"/>
    <cellStyle name="适中 2 3 3" xfId="3505"/>
    <cellStyle name="适中 2 4" xfId="3506"/>
    <cellStyle name="适中 2 4 2" xfId="3507"/>
    <cellStyle name="适中 2 4 3" xfId="3508"/>
    <cellStyle name="适中 2 5" xfId="3509"/>
    <cellStyle name="适中 2 6" xfId="3510"/>
    <cellStyle name="适中 3" xfId="3511"/>
    <cellStyle name="适中 3 2" xfId="3512"/>
    <cellStyle name="适中 3 2 2" xfId="3513"/>
    <cellStyle name="适中 3 2 3" xfId="3514"/>
    <cellStyle name="适中 3 3" xfId="3515"/>
    <cellStyle name="适中 3 4" xfId="3516"/>
    <cellStyle name="适中 4" xfId="3517"/>
    <cellStyle name="适中 4 2" xfId="4124"/>
    <cellStyle name="输出" xfId="3518" builtinId="21" customBuiltin="1"/>
    <cellStyle name="输出 10" xfId="3519"/>
    <cellStyle name="输出 10 2" xfId="4125"/>
    <cellStyle name="输出 2" xfId="3520"/>
    <cellStyle name="输出 2 2" xfId="3521"/>
    <cellStyle name="输出 2 2 2" xfId="3522"/>
    <cellStyle name="输出 2 2 3" xfId="3523"/>
    <cellStyle name="输出 2 3" xfId="3524"/>
    <cellStyle name="输出 2 3 2" xfId="3525"/>
    <cellStyle name="输出 2 3 3" xfId="3526"/>
    <cellStyle name="输出 2 4" xfId="3527"/>
    <cellStyle name="输出 2 4 2" xfId="3528"/>
    <cellStyle name="输出 2 4 3" xfId="3529"/>
    <cellStyle name="输出 2 5" xfId="3530"/>
    <cellStyle name="输出 2 6" xfId="3531"/>
    <cellStyle name="输出 2_1.3日 2017年预算草案 - 副本" xfId="3532"/>
    <cellStyle name="输出 3" xfId="3533"/>
    <cellStyle name="输出 3 2" xfId="3534"/>
    <cellStyle name="输出 3 2 2" xfId="3535"/>
    <cellStyle name="输出 3 2 3" xfId="3536"/>
    <cellStyle name="输出 3 3" xfId="3537"/>
    <cellStyle name="输出 3 4" xfId="3538"/>
    <cellStyle name="输出 3_1.3日 2017年预算草案 - 副本" xfId="3539"/>
    <cellStyle name="输出 4" xfId="3540"/>
    <cellStyle name="输出 4 2" xfId="3541"/>
    <cellStyle name="输出 4 3" xfId="3542"/>
    <cellStyle name="输出 5" xfId="3543"/>
    <cellStyle name="输出 5 2" xfId="4126"/>
    <cellStyle name="输出 6" xfId="3544"/>
    <cellStyle name="输出 6 2" xfId="4127"/>
    <cellStyle name="输出 7" xfId="3545"/>
    <cellStyle name="输出 7 2" xfId="4128"/>
    <cellStyle name="输出 8" xfId="3546"/>
    <cellStyle name="输出 8 2" xfId="4129"/>
    <cellStyle name="输出 9" xfId="3547"/>
    <cellStyle name="输出 9 2" xfId="4130"/>
    <cellStyle name="输入" xfId="3548" builtinId="20" customBuiltin="1"/>
    <cellStyle name="输入 10" xfId="3549"/>
    <cellStyle name="输入 10 2" xfId="4131"/>
    <cellStyle name="输入 2" xfId="3550"/>
    <cellStyle name="输入 2 2" xfId="3551"/>
    <cellStyle name="输入 2 2 2" xfId="3552"/>
    <cellStyle name="输入 2 2 3" xfId="3553"/>
    <cellStyle name="输入 2 3" xfId="3554"/>
    <cellStyle name="输入 2 3 2" xfId="3555"/>
    <cellStyle name="输入 2 3 3" xfId="3556"/>
    <cellStyle name="输入 2 4" xfId="3557"/>
    <cellStyle name="输入 2 4 2" xfId="3558"/>
    <cellStyle name="输入 2 4 3" xfId="3559"/>
    <cellStyle name="输入 2 5" xfId="3560"/>
    <cellStyle name="输入 2 6" xfId="3561"/>
    <cellStyle name="输入 2_1.3日 2017年预算草案 - 副本" xfId="3562"/>
    <cellStyle name="输入 3" xfId="3563"/>
    <cellStyle name="输入 3 2" xfId="3564"/>
    <cellStyle name="输入 3 2 2" xfId="3565"/>
    <cellStyle name="输入 3 2 3" xfId="3566"/>
    <cellStyle name="输入 3 3" xfId="3567"/>
    <cellStyle name="输入 3 4" xfId="3568"/>
    <cellStyle name="输入 3_1.3日 2017年预算草案 - 副本" xfId="3569"/>
    <cellStyle name="输入 4" xfId="3570"/>
    <cellStyle name="输入 4 2" xfId="4132"/>
    <cellStyle name="输入 5" xfId="3571"/>
    <cellStyle name="输入 5 2" xfId="4133"/>
    <cellStyle name="输入 6" xfId="3572"/>
    <cellStyle name="输入 6 2" xfId="4134"/>
    <cellStyle name="输入 7" xfId="3573"/>
    <cellStyle name="输入 7 2" xfId="4135"/>
    <cellStyle name="输入 8" xfId="3574"/>
    <cellStyle name="输入 8 2" xfId="4136"/>
    <cellStyle name="输入 9" xfId="3575"/>
    <cellStyle name="输入 9 2" xfId="4137"/>
    <cellStyle name="数字" xfId="3576"/>
    <cellStyle name="数字 2" xfId="3577"/>
    <cellStyle name="数字 2 2" xfId="3578"/>
    <cellStyle name="数字 2 2 2" xfId="4140"/>
    <cellStyle name="数字 2 3" xfId="4139"/>
    <cellStyle name="数字 3" xfId="3579"/>
    <cellStyle name="数字 3 2" xfId="4141"/>
    <cellStyle name="数字 4" xfId="3580"/>
    <cellStyle name="数字 4 2" xfId="4142"/>
    <cellStyle name="数字 5" xfId="4138"/>
    <cellStyle name="未定义" xfId="3581"/>
    <cellStyle name="未定义 2" xfId="3582"/>
    <cellStyle name="小数" xfId="3583"/>
    <cellStyle name="小数 2" xfId="3584"/>
    <cellStyle name="小数 2 2" xfId="3585"/>
    <cellStyle name="小数 2 2 2" xfId="4145"/>
    <cellStyle name="小数 2 3" xfId="4144"/>
    <cellStyle name="小数 3" xfId="3586"/>
    <cellStyle name="小数 3 2" xfId="4146"/>
    <cellStyle name="小数 4" xfId="3587"/>
    <cellStyle name="小数 4 2" xfId="4147"/>
    <cellStyle name="小数 5" xfId="4143"/>
    <cellStyle name="样式 1" xfId="3588"/>
    <cellStyle name="样式 1 2" xfId="3589"/>
    <cellStyle name="样式 1 3" xfId="3590"/>
    <cellStyle name="样式 1_20170103省级2017年预算情况表" xfId="3591"/>
    <cellStyle name="着色 1" xfId="3592"/>
    <cellStyle name="着色 1 2" xfId="3593"/>
    <cellStyle name="着色 1 3" xfId="3594"/>
    <cellStyle name="着色 2" xfId="3595"/>
    <cellStyle name="着色 2 2" xfId="3596"/>
    <cellStyle name="着色 2 3" xfId="3597"/>
    <cellStyle name="着色 3" xfId="3598"/>
    <cellStyle name="着色 3 2" xfId="3599"/>
    <cellStyle name="着色 3 3" xfId="3600"/>
    <cellStyle name="着色 4" xfId="3601"/>
    <cellStyle name="着色 4 2" xfId="3602"/>
    <cellStyle name="着色 4 3" xfId="3603"/>
    <cellStyle name="着色 5" xfId="3604"/>
    <cellStyle name="着色 5 2" xfId="3605"/>
    <cellStyle name="着色 5 3" xfId="3606"/>
    <cellStyle name="着色 6" xfId="3607"/>
    <cellStyle name="着色 6 2" xfId="3608"/>
    <cellStyle name="着色 6 3" xfId="3609"/>
    <cellStyle name="注释" xfId="3610" builtinId="10" customBuiltin="1"/>
    <cellStyle name="注释 2" xfId="3611"/>
    <cellStyle name="注释 2 10" xfId="4149"/>
    <cellStyle name="注释 2 2" xfId="3612"/>
    <cellStyle name="注释 2 2 2" xfId="3613"/>
    <cellStyle name="注释 2 2 2 2" xfId="3614"/>
    <cellStyle name="注释 2 2 2 2 2" xfId="4152"/>
    <cellStyle name="注释 2 2 2 3" xfId="4151"/>
    <cellStyle name="注释 2 2 3" xfId="3615"/>
    <cellStyle name="注释 2 2 3 2" xfId="4153"/>
    <cellStyle name="注释 2 2 4" xfId="3616"/>
    <cellStyle name="注释 2 2 4 2" xfId="4154"/>
    <cellStyle name="注释 2 2 5" xfId="4150"/>
    <cellStyle name="注释 2 3" xfId="3617"/>
    <cellStyle name="注释 2 3 2" xfId="3618"/>
    <cellStyle name="注释 2 3 2 2" xfId="3619"/>
    <cellStyle name="注释 2 3 2 2 2" xfId="4157"/>
    <cellStyle name="注释 2 3 2 3" xfId="4156"/>
    <cellStyle name="注释 2 3 3" xfId="3620"/>
    <cellStyle name="注释 2 3 3 2" xfId="4158"/>
    <cellStyle name="注释 2 3 4" xfId="3621"/>
    <cellStyle name="注释 2 3 4 2" xfId="4159"/>
    <cellStyle name="注释 2 3 5" xfId="4155"/>
    <cellStyle name="注释 2 4" xfId="3622"/>
    <cellStyle name="注释 2 4 2" xfId="3623"/>
    <cellStyle name="注释 2 4 2 2" xfId="3624"/>
    <cellStyle name="注释 2 4 2 2 2" xfId="4162"/>
    <cellStyle name="注释 2 4 2 3" xfId="4161"/>
    <cellStyle name="注释 2 4 3" xfId="3625"/>
    <cellStyle name="注释 2 4 3 2" xfId="4163"/>
    <cellStyle name="注释 2 4 4" xfId="3626"/>
    <cellStyle name="注释 2 4 4 2" xfId="4164"/>
    <cellStyle name="注释 2 4 5" xfId="4160"/>
    <cellStyle name="注释 2 5" xfId="3627"/>
    <cellStyle name="注释 2 5 2" xfId="3628"/>
    <cellStyle name="注释 2 5 2 2" xfId="3629"/>
    <cellStyle name="注释 2 5 2 2 2" xfId="4167"/>
    <cellStyle name="注释 2 5 2 3" xfId="4166"/>
    <cellStyle name="注释 2 5 3" xfId="3630"/>
    <cellStyle name="注释 2 5 3 2" xfId="4168"/>
    <cellStyle name="注释 2 5 4" xfId="3631"/>
    <cellStyle name="注释 2 5 4 2" xfId="4169"/>
    <cellStyle name="注释 2 5 5" xfId="4165"/>
    <cellStyle name="注释 2 6" xfId="3632"/>
    <cellStyle name="注释 2 6 2" xfId="3633"/>
    <cellStyle name="注释 2 6 2 2" xfId="3634"/>
    <cellStyle name="注释 2 6 2 2 2" xfId="4172"/>
    <cellStyle name="注释 2 6 2 3" xfId="4171"/>
    <cellStyle name="注释 2 6 3" xfId="3635"/>
    <cellStyle name="注释 2 6 3 2" xfId="4173"/>
    <cellStyle name="注释 2 6 4" xfId="3636"/>
    <cellStyle name="注释 2 6 4 2" xfId="4174"/>
    <cellStyle name="注释 2 6 5" xfId="4170"/>
    <cellStyle name="注释 2 7" xfId="3637"/>
    <cellStyle name="注释 2 7 2" xfId="3638"/>
    <cellStyle name="注释 2 7 2 2" xfId="4176"/>
    <cellStyle name="注释 2 7 3" xfId="4175"/>
    <cellStyle name="注释 2 8" xfId="3639"/>
    <cellStyle name="注释 2 8 2" xfId="4177"/>
    <cellStyle name="注释 2 9" xfId="3640"/>
    <cellStyle name="注释 2 9 2" xfId="4178"/>
    <cellStyle name="注释 2_1.3日 2017年预算草案 - 副本" xfId="3641"/>
    <cellStyle name="注释 3" xfId="3642"/>
    <cellStyle name="注释 3 2" xfId="3643"/>
    <cellStyle name="注释 3 2 2" xfId="3644"/>
    <cellStyle name="注释 3 2 2 2" xfId="3645"/>
    <cellStyle name="注释 3 2 2 2 2" xfId="4182"/>
    <cellStyle name="注释 3 2 2 3" xfId="4181"/>
    <cellStyle name="注释 3 2 3" xfId="3646"/>
    <cellStyle name="注释 3 2 3 2" xfId="4183"/>
    <cellStyle name="注释 3 2 4" xfId="3647"/>
    <cellStyle name="注释 3 2 4 2" xfId="4184"/>
    <cellStyle name="注释 3 2 5" xfId="4180"/>
    <cellStyle name="注释 3 3" xfId="3648"/>
    <cellStyle name="注释 3 3 2" xfId="3649"/>
    <cellStyle name="注释 3 3 2 2" xfId="4186"/>
    <cellStyle name="注释 3 3 3" xfId="4185"/>
    <cellStyle name="注释 3 4" xfId="3650"/>
    <cellStyle name="注释 3 4 2" xfId="4187"/>
    <cellStyle name="注释 3 5" xfId="3651"/>
    <cellStyle name="注释 3 5 2" xfId="4188"/>
    <cellStyle name="注释 3 6" xfId="4179"/>
    <cellStyle name="注释 3_1.3日 2017年预算草案 - 副本" xfId="3652"/>
    <cellStyle name="注释 4" xfId="3653"/>
    <cellStyle name="注释 4 2" xfId="3654"/>
    <cellStyle name="注释 4 2 2" xfId="4190"/>
    <cellStyle name="注释 4 3" xfId="4189"/>
    <cellStyle name="注释 5" xfId="3655"/>
    <cellStyle name="注释 5 2" xfId="3656"/>
    <cellStyle name="注释 5 2 2" xfId="4192"/>
    <cellStyle name="注释 5 3" xfId="4191"/>
    <cellStyle name="注释 6" xfId="3657"/>
    <cellStyle name="注释 6 2" xfId="4193"/>
    <cellStyle name="注释 7" xfId="3658"/>
    <cellStyle name="注释 7 2" xfId="4194"/>
    <cellStyle name="注释 8" xfId="4148"/>
    <cellStyle name="콤마 [0]_BOILER-CO1" xfId="3659"/>
    <cellStyle name="콤마_BOILER-CO1" xfId="3660"/>
    <cellStyle name="통화 [0]_BOILER-CO1" xfId="3661"/>
    <cellStyle name="통화_BOILER-CO1" xfId="3662"/>
    <cellStyle name="표준_0N-HANDLING " xfId="366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6"/>
  <sheetViews>
    <sheetView workbookViewId="0">
      <selection activeCell="A3" sqref="A3"/>
    </sheetView>
  </sheetViews>
  <sheetFormatPr defaultRowHeight="14.25"/>
  <cols>
    <col min="1" max="1" width="117.875" style="232" customWidth="1"/>
    <col min="2" max="2" width="9" style="232" hidden="1" customWidth="1"/>
    <col min="3" max="16384" width="9" style="232"/>
  </cols>
  <sheetData>
    <row r="1" spans="1:2" ht="36.75" customHeight="1">
      <c r="A1" s="244" t="s">
        <v>0</v>
      </c>
      <c r="B1" s="232" t="s">
        <v>1</v>
      </c>
    </row>
    <row r="2" spans="1:2" ht="52.5" customHeight="1">
      <c r="A2" s="245"/>
      <c r="B2" s="232" t="s">
        <v>2</v>
      </c>
    </row>
    <row r="3" spans="1:2" ht="178.5" customHeight="1">
      <c r="A3" s="246" t="s">
        <v>3</v>
      </c>
      <c r="B3" s="232" t="s">
        <v>4</v>
      </c>
    </row>
    <row r="4" spans="1:2" ht="51.75" customHeight="1">
      <c r="A4" s="246" t="s">
        <v>0</v>
      </c>
      <c r="B4" s="232" t="s">
        <v>5</v>
      </c>
    </row>
    <row r="5" spans="1:2" ht="33" customHeight="1">
      <c r="A5" s="247"/>
      <c r="B5" s="232" t="s">
        <v>6</v>
      </c>
    </row>
    <row r="6" spans="1:2" ht="42" customHeight="1">
      <c r="A6" s="247"/>
      <c r="B6" s="232" t="s">
        <v>7</v>
      </c>
    </row>
  </sheetData>
  <phoneticPr fontId="52" type="noConversion"/>
  <printOptions horizontalCentered="1"/>
  <pageMargins left="0.75138888888888888" right="0.75138888888888888" top="1" bottom="1" header="0.5" footer="0.5"/>
  <pageSetup paperSize="9" orientation="landscape" verticalDpi="0"/>
  <headerFooter alignWithMargins="0"/>
</worksheet>
</file>

<file path=xl/worksheets/sheet10.xml><?xml version="1.0" encoding="utf-8"?>
<worksheet xmlns="http://schemas.openxmlformats.org/spreadsheetml/2006/main" xmlns:r="http://schemas.openxmlformats.org/officeDocument/2006/relationships">
  <dimension ref="A1:D57"/>
  <sheetViews>
    <sheetView workbookViewId="0">
      <selection activeCell="A2" sqref="A2:D2"/>
    </sheetView>
  </sheetViews>
  <sheetFormatPr defaultRowHeight="14.25"/>
  <cols>
    <col min="1" max="1" width="44.125" style="100" customWidth="1"/>
    <col min="2" max="2" width="12.375" style="100" customWidth="1"/>
    <col min="3" max="3" width="8.375" style="100" customWidth="1"/>
    <col min="4" max="4" width="15.625" style="100" customWidth="1"/>
    <col min="5" max="255" width="9" style="100" customWidth="1"/>
    <col min="256" max="16384" width="9" style="100"/>
  </cols>
  <sheetData>
    <row r="1" spans="1:4">
      <c r="A1" s="101" t="s">
        <v>643</v>
      </c>
      <c r="B1" s="102"/>
      <c r="C1" s="102"/>
      <c r="D1" s="102"/>
    </row>
    <row r="2" spans="1:4" ht="24" customHeight="1">
      <c r="A2" s="281" t="s">
        <v>644</v>
      </c>
      <c r="B2" s="281"/>
      <c r="C2" s="281"/>
      <c r="D2" s="281"/>
    </row>
    <row r="3" spans="1:4" ht="21" customHeight="1">
      <c r="A3" s="101"/>
      <c r="B3" s="102"/>
      <c r="C3" s="102"/>
      <c r="D3" s="103" t="s">
        <v>503</v>
      </c>
    </row>
    <row r="4" spans="1:4" ht="39" customHeight="1">
      <c r="A4" s="84" t="s">
        <v>32</v>
      </c>
      <c r="B4" s="85" t="s">
        <v>645</v>
      </c>
      <c r="C4" s="86" t="s">
        <v>646</v>
      </c>
      <c r="D4" s="87" t="s">
        <v>647</v>
      </c>
    </row>
    <row r="5" spans="1:4" ht="20.100000000000001" customHeight="1">
      <c r="A5" s="88" t="s">
        <v>648</v>
      </c>
      <c r="B5" s="92"/>
      <c r="C5" s="92"/>
      <c r="D5" s="90" t="str">
        <f t="shared" ref="D5:D11" si="0">IF(B5=0,"",ROUND(C5/B5*100,1))</f>
        <v/>
      </c>
    </row>
    <row r="6" spans="1:4" ht="20.100000000000001" customHeight="1">
      <c r="A6" s="88" t="s">
        <v>649</v>
      </c>
      <c r="B6" s="92"/>
      <c r="C6" s="92"/>
      <c r="D6" s="90" t="str">
        <f t="shared" si="0"/>
        <v/>
      </c>
    </row>
    <row r="7" spans="1:4" ht="20.100000000000001" customHeight="1">
      <c r="A7" s="88" t="s">
        <v>650</v>
      </c>
      <c r="B7" s="92"/>
      <c r="C7" s="92"/>
      <c r="D7" s="90" t="str">
        <f t="shared" si="0"/>
        <v/>
      </c>
    </row>
    <row r="8" spans="1:4" ht="20.100000000000001" customHeight="1">
      <c r="A8" s="104" t="s">
        <v>651</v>
      </c>
      <c r="B8" s="92"/>
      <c r="C8" s="92"/>
      <c r="D8" s="90" t="str">
        <f t="shared" si="0"/>
        <v/>
      </c>
    </row>
    <row r="9" spans="1:4" ht="20.100000000000001" customHeight="1">
      <c r="A9" s="88" t="s">
        <v>652</v>
      </c>
      <c r="B9" s="92">
        <v>412</v>
      </c>
      <c r="C9" s="92">
        <v>800</v>
      </c>
      <c r="D9" s="90">
        <f t="shared" si="0"/>
        <v>194.2</v>
      </c>
    </row>
    <row r="10" spans="1:4" ht="20.100000000000001" customHeight="1">
      <c r="A10" s="88" t="s">
        <v>653</v>
      </c>
      <c r="B10" s="92">
        <v>342</v>
      </c>
      <c r="C10" s="92">
        <v>1600</v>
      </c>
      <c r="D10" s="90">
        <f t="shared" si="0"/>
        <v>467.8</v>
      </c>
    </row>
    <row r="11" spans="1:4" ht="20.100000000000001" customHeight="1">
      <c r="A11" s="88" t="s">
        <v>654</v>
      </c>
      <c r="B11" s="92">
        <v>11415</v>
      </c>
      <c r="C11" s="92">
        <v>43900</v>
      </c>
      <c r="D11" s="90">
        <f t="shared" si="0"/>
        <v>384.6</v>
      </c>
    </row>
    <row r="12" spans="1:4" ht="20.100000000000001" customHeight="1">
      <c r="A12" s="98" t="s">
        <v>655</v>
      </c>
      <c r="B12" s="92">
        <v>8044</v>
      </c>
      <c r="C12" s="92">
        <v>43400</v>
      </c>
      <c r="D12" s="90"/>
    </row>
    <row r="13" spans="1:4" ht="20.100000000000001" customHeight="1">
      <c r="A13" s="98" t="s">
        <v>656</v>
      </c>
      <c r="B13" s="92">
        <v>1126</v>
      </c>
      <c r="C13" s="92"/>
      <c r="D13" s="90"/>
    </row>
    <row r="14" spans="1:4" ht="20.100000000000001" customHeight="1">
      <c r="A14" s="98" t="s">
        <v>657</v>
      </c>
      <c r="B14" s="92">
        <v>5</v>
      </c>
      <c r="C14" s="92">
        <v>500</v>
      </c>
      <c r="D14" s="90"/>
    </row>
    <row r="15" spans="1:4" ht="20.100000000000001" customHeight="1">
      <c r="A15" s="98" t="s">
        <v>658</v>
      </c>
      <c r="B15" s="92">
        <v>-629</v>
      </c>
      <c r="C15" s="92"/>
      <c r="D15" s="90"/>
    </row>
    <row r="16" spans="1:4" ht="20.100000000000001" customHeight="1">
      <c r="A16" s="98" t="s">
        <v>659</v>
      </c>
      <c r="B16" s="92">
        <v>2869</v>
      </c>
      <c r="C16" s="92"/>
      <c r="D16" s="90"/>
    </row>
    <row r="17" spans="1:4" ht="20.100000000000001" customHeight="1">
      <c r="A17" s="88" t="s">
        <v>660</v>
      </c>
      <c r="B17" s="92"/>
      <c r="C17" s="92"/>
      <c r="D17" s="90" t="str">
        <f t="shared" ref="D17:D26" si="1">IF(B17=0,"",ROUND(C17/B17*100,1))</f>
        <v/>
      </c>
    </row>
    <row r="18" spans="1:4" ht="20.100000000000001" customHeight="1">
      <c r="A18" s="88" t="s">
        <v>661</v>
      </c>
      <c r="B18" s="92"/>
      <c r="C18" s="92"/>
      <c r="D18" s="90" t="str">
        <f t="shared" si="1"/>
        <v/>
      </c>
    </row>
    <row r="19" spans="1:4" ht="20.100000000000001" customHeight="1">
      <c r="A19" s="88" t="s">
        <v>662</v>
      </c>
      <c r="B19" s="92">
        <v>1865</v>
      </c>
      <c r="C19" s="92">
        <v>900</v>
      </c>
      <c r="D19" s="90">
        <f t="shared" si="1"/>
        <v>48.3</v>
      </c>
    </row>
    <row r="20" spans="1:4" ht="20.100000000000001" customHeight="1">
      <c r="A20" s="88" t="s">
        <v>663</v>
      </c>
      <c r="B20" s="92"/>
      <c r="C20" s="92"/>
      <c r="D20" s="90" t="str">
        <f t="shared" si="1"/>
        <v/>
      </c>
    </row>
    <row r="21" spans="1:4" ht="15.75" customHeight="1">
      <c r="A21" s="88" t="s">
        <v>664</v>
      </c>
      <c r="B21" s="92"/>
      <c r="C21" s="92"/>
      <c r="D21" s="90" t="str">
        <f t="shared" si="1"/>
        <v/>
      </c>
    </row>
    <row r="22" spans="1:4" ht="20.100000000000001" customHeight="1">
      <c r="A22" s="88" t="s">
        <v>665</v>
      </c>
      <c r="B22" s="92"/>
      <c r="C22" s="92"/>
      <c r="D22" s="90" t="str">
        <f t="shared" si="1"/>
        <v/>
      </c>
    </row>
    <row r="23" spans="1:4" ht="20.100000000000001" customHeight="1">
      <c r="A23" s="88" t="s">
        <v>666</v>
      </c>
      <c r="B23" s="92">
        <v>424</v>
      </c>
      <c r="C23" s="92">
        <v>300</v>
      </c>
      <c r="D23" s="90">
        <f t="shared" si="1"/>
        <v>70.8</v>
      </c>
    </row>
    <row r="24" spans="1:4" ht="20.100000000000001" customHeight="1">
      <c r="A24" s="88" t="s">
        <v>667</v>
      </c>
      <c r="B24" s="92"/>
      <c r="C24" s="92"/>
      <c r="D24" s="90" t="str">
        <f t="shared" si="1"/>
        <v/>
      </c>
    </row>
    <row r="25" spans="1:4" ht="20.100000000000001" customHeight="1">
      <c r="A25" s="88" t="s">
        <v>668</v>
      </c>
      <c r="B25" s="92">
        <v>688</v>
      </c>
      <c r="C25" s="92"/>
      <c r="D25" s="90">
        <f t="shared" si="1"/>
        <v>0</v>
      </c>
    </row>
    <row r="26" spans="1:4" ht="20.100000000000001" customHeight="1">
      <c r="A26" s="88" t="s">
        <v>669</v>
      </c>
      <c r="B26" s="92"/>
      <c r="C26" s="92"/>
      <c r="D26" s="90" t="str">
        <f t="shared" si="1"/>
        <v/>
      </c>
    </row>
    <row r="27" spans="1:4" ht="20.100000000000001" customHeight="1">
      <c r="A27" s="105"/>
      <c r="B27" s="92"/>
      <c r="C27" s="92"/>
      <c r="D27" s="98"/>
    </row>
    <row r="28" spans="1:4" ht="20.100000000000001" customHeight="1">
      <c r="A28" s="106"/>
      <c r="B28" s="95"/>
      <c r="C28" s="95"/>
      <c r="D28" s="60"/>
    </row>
    <row r="29" spans="1:4" ht="20.100000000000001" customHeight="1">
      <c r="A29" s="96" t="s">
        <v>63</v>
      </c>
      <c r="B29" s="89">
        <f>SUM(B5:B11,B17:B26)</f>
        <v>15146</v>
      </c>
      <c r="C29" s="89">
        <f>SUM(C5:C11,C17:C26)</f>
        <v>47500</v>
      </c>
      <c r="D29" s="90">
        <f t="shared" ref="D29:D38" si="2">IF(B29=0,"",ROUND(C29/B29*100,1))</f>
        <v>313.60000000000002</v>
      </c>
    </row>
    <row r="30" spans="1:4" ht="20.100000000000001" customHeight="1">
      <c r="A30" s="97" t="s">
        <v>670</v>
      </c>
      <c r="B30" s="89">
        <f>SUM(B31,B34:B35,B37:B38)</f>
        <v>35630</v>
      </c>
      <c r="C30" s="89">
        <f>SUM(C31,C34:C35,C37:C38)</f>
        <v>2809</v>
      </c>
      <c r="D30" s="90">
        <f t="shared" si="2"/>
        <v>7.9</v>
      </c>
    </row>
    <row r="31" spans="1:4" ht="20.100000000000001" customHeight="1">
      <c r="A31" s="98" t="s">
        <v>671</v>
      </c>
      <c r="B31" s="89">
        <f>SUM(B32:B33)</f>
        <v>7164</v>
      </c>
      <c r="C31" s="89">
        <f>SUM(C32:C33)</f>
        <v>486</v>
      </c>
      <c r="D31" s="90">
        <f t="shared" si="2"/>
        <v>6.8</v>
      </c>
    </row>
    <row r="32" spans="1:4" ht="20.100000000000001" customHeight="1">
      <c r="A32" s="98" t="s">
        <v>672</v>
      </c>
      <c r="B32" s="95">
        <v>7164</v>
      </c>
      <c r="C32" s="95">
        <v>486</v>
      </c>
      <c r="D32" s="90">
        <f t="shared" si="2"/>
        <v>6.8</v>
      </c>
    </row>
    <row r="33" spans="1:4" ht="20.100000000000001" customHeight="1">
      <c r="A33" s="98" t="s">
        <v>673</v>
      </c>
      <c r="B33" s="95"/>
      <c r="C33" s="95"/>
      <c r="D33" s="90" t="str">
        <f t="shared" si="2"/>
        <v/>
      </c>
    </row>
    <row r="34" spans="1:4" ht="20.100000000000001" customHeight="1">
      <c r="A34" s="98" t="s">
        <v>674</v>
      </c>
      <c r="B34" s="95">
        <v>1081</v>
      </c>
      <c r="C34" s="95">
        <v>2323</v>
      </c>
      <c r="D34" s="90">
        <f t="shared" si="2"/>
        <v>214.9</v>
      </c>
    </row>
    <row r="35" spans="1:4" ht="20.100000000000001" customHeight="1">
      <c r="A35" s="98" t="s">
        <v>675</v>
      </c>
      <c r="B35" s="95">
        <v>26353</v>
      </c>
      <c r="C35" s="95"/>
      <c r="D35" s="90">
        <f t="shared" si="2"/>
        <v>0</v>
      </c>
    </row>
    <row r="36" spans="1:4" ht="20.100000000000001" customHeight="1">
      <c r="A36" s="98" t="s">
        <v>676</v>
      </c>
      <c r="B36" s="95"/>
      <c r="C36" s="95"/>
      <c r="D36" s="90" t="str">
        <f t="shared" si="2"/>
        <v/>
      </c>
    </row>
    <row r="37" spans="1:4" ht="20.100000000000001" customHeight="1">
      <c r="A37" s="99" t="s">
        <v>677</v>
      </c>
      <c r="B37" s="95"/>
      <c r="C37" s="95"/>
      <c r="D37" s="90" t="str">
        <f t="shared" si="2"/>
        <v/>
      </c>
    </row>
    <row r="38" spans="1:4" ht="20.100000000000001" customHeight="1">
      <c r="A38" s="99" t="s">
        <v>678</v>
      </c>
      <c r="B38" s="95">
        <v>1032</v>
      </c>
      <c r="C38" s="95"/>
      <c r="D38" s="90">
        <f t="shared" si="2"/>
        <v>0</v>
      </c>
    </row>
    <row r="39" spans="1:4" ht="20.100000000000001" customHeight="1">
      <c r="A39" s="99"/>
      <c r="B39" s="95"/>
      <c r="C39" s="95"/>
      <c r="D39" s="60"/>
    </row>
    <row r="40" spans="1:4" ht="20.100000000000001" customHeight="1">
      <c r="A40" s="96" t="s">
        <v>679</v>
      </c>
      <c r="B40" s="89">
        <f>SUM(B29:B30)</f>
        <v>50776</v>
      </c>
      <c r="C40" s="89">
        <f>SUM(C29:C30)</f>
        <v>50309</v>
      </c>
      <c r="D40" s="90">
        <f>IF(B40=0,"",ROUND(C40/B40*100,1))</f>
        <v>99.1</v>
      </c>
    </row>
    <row r="41" spans="1:4" ht="20.100000000000001" customHeight="1"/>
    <row r="42" spans="1:4" ht="20.100000000000001" customHeight="1"/>
    <row r="43" spans="1:4" ht="20.100000000000001" customHeight="1"/>
    <row r="44" spans="1:4" ht="20.100000000000001" customHeight="1"/>
    <row r="45" spans="1:4" ht="20.100000000000001" customHeight="1"/>
    <row r="46" spans="1:4" ht="20.100000000000001" customHeight="1"/>
    <row r="47" spans="1:4" ht="20.100000000000001" customHeight="1"/>
    <row r="48" spans="1: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1">
    <mergeCell ref="A2:D2"/>
  </mergeCells>
  <phoneticPr fontId="52" type="noConversion"/>
  <pageMargins left="0.75" right="0.75" top="1" bottom="1" header="0.5" footer="0.5"/>
  <pageSetup paperSize="9"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dimension ref="A1:D97"/>
  <sheetViews>
    <sheetView workbookViewId="0">
      <selection activeCell="A2" sqref="A2:D2"/>
    </sheetView>
  </sheetViews>
  <sheetFormatPr defaultRowHeight="14.25"/>
  <cols>
    <col min="1" max="1" width="45.25" style="77" customWidth="1"/>
    <col min="2" max="2" width="10.25" style="78" customWidth="1"/>
    <col min="3" max="3" width="7.75" style="77" customWidth="1"/>
    <col min="4" max="4" width="14.25" style="77" customWidth="1"/>
    <col min="5" max="5" width="9" style="77" bestFit="1"/>
    <col min="6" max="16384" width="9" style="77"/>
  </cols>
  <sheetData>
    <row r="1" spans="1:4" ht="18" customHeight="1">
      <c r="A1" s="79" t="s">
        <v>680</v>
      </c>
      <c r="B1" s="80"/>
      <c r="C1" s="81"/>
      <c r="D1" s="82" t="s">
        <v>0</v>
      </c>
    </row>
    <row r="2" spans="1:4" ht="25.5">
      <c r="A2" s="282" t="s">
        <v>681</v>
      </c>
      <c r="B2" s="283"/>
      <c r="C2" s="282"/>
      <c r="D2" s="282"/>
    </row>
    <row r="3" spans="1:4" ht="24" customHeight="1">
      <c r="A3" s="81"/>
      <c r="B3" s="80"/>
      <c r="C3" s="81"/>
      <c r="D3" s="83" t="s">
        <v>31</v>
      </c>
    </row>
    <row r="4" spans="1:4" ht="32.1" customHeight="1">
      <c r="A4" s="84" t="s">
        <v>32</v>
      </c>
      <c r="B4" s="85" t="s">
        <v>33</v>
      </c>
      <c r="C4" s="86" t="s">
        <v>646</v>
      </c>
      <c r="D4" s="87" t="s">
        <v>647</v>
      </c>
    </row>
    <row r="5" spans="1:4">
      <c r="A5" s="88" t="s">
        <v>682</v>
      </c>
      <c r="B5" s="89">
        <f>SUM(B6)</f>
        <v>24</v>
      </c>
      <c r="C5" s="89">
        <f>SUM(C6)</f>
        <v>4</v>
      </c>
      <c r="D5" s="90">
        <f>IF(B5=0,"",ROUND(C5/B5*100,1))</f>
        <v>16.7</v>
      </c>
    </row>
    <row r="6" spans="1:4">
      <c r="A6" s="91" t="s">
        <v>683</v>
      </c>
      <c r="B6" s="92">
        <v>24</v>
      </c>
      <c r="C6" s="92">
        <v>4</v>
      </c>
      <c r="D6" s="90">
        <f>IF(B6=0,"",ROUND(C6/B6*100,1))</f>
        <v>16.7</v>
      </c>
    </row>
    <row r="7" spans="1:4">
      <c r="A7" s="91" t="s">
        <v>684</v>
      </c>
      <c r="B7" s="92">
        <v>5</v>
      </c>
      <c r="C7" s="92"/>
      <c r="D7" s="90"/>
    </row>
    <row r="8" spans="1:4">
      <c r="A8" s="91" t="s">
        <v>685</v>
      </c>
      <c r="B8" s="92"/>
      <c r="C8" s="92"/>
      <c r="D8" s="90"/>
    </row>
    <row r="9" spans="1:4">
      <c r="A9" s="91" t="s">
        <v>686</v>
      </c>
      <c r="B9" s="92"/>
      <c r="C9" s="92"/>
      <c r="D9" s="90"/>
    </row>
    <row r="10" spans="1:4">
      <c r="A10" s="91" t="s">
        <v>687</v>
      </c>
      <c r="B10" s="92">
        <v>19</v>
      </c>
      <c r="C10" s="92">
        <v>4</v>
      </c>
      <c r="D10" s="90"/>
    </row>
    <row r="11" spans="1:4">
      <c r="A11" s="88" t="s">
        <v>688</v>
      </c>
      <c r="B11" s="89">
        <f>B12+B16</f>
        <v>164</v>
      </c>
      <c r="C11" s="89">
        <f>C12+C16</f>
        <v>37</v>
      </c>
      <c r="D11" s="90">
        <f t="shared" ref="D11:D16" si="0">IF(B11=0,"",ROUND(C11/B11*100,1))</f>
        <v>22.6</v>
      </c>
    </row>
    <row r="12" spans="1:4">
      <c r="A12" s="91" t="s">
        <v>689</v>
      </c>
      <c r="B12" s="92">
        <v>38</v>
      </c>
      <c r="C12" s="92">
        <v>37</v>
      </c>
      <c r="D12" s="90">
        <f t="shared" si="0"/>
        <v>97.4</v>
      </c>
    </row>
    <row r="13" spans="1:4">
      <c r="A13" s="91" t="s">
        <v>690</v>
      </c>
      <c r="B13" s="92">
        <v>36</v>
      </c>
      <c r="C13" s="92">
        <v>37</v>
      </c>
      <c r="D13" s="90"/>
    </row>
    <row r="14" spans="1:4">
      <c r="A14" s="91" t="s">
        <v>691</v>
      </c>
      <c r="B14" s="92"/>
      <c r="C14" s="92"/>
      <c r="D14" s="90"/>
    </row>
    <row r="15" spans="1:4">
      <c r="A15" s="91" t="s">
        <v>692</v>
      </c>
      <c r="B15" s="92">
        <v>2</v>
      </c>
      <c r="C15" s="92"/>
      <c r="D15" s="90"/>
    </row>
    <row r="16" spans="1:4">
      <c r="A16" s="91" t="s">
        <v>693</v>
      </c>
      <c r="B16" s="92">
        <v>126</v>
      </c>
      <c r="C16" s="92"/>
      <c r="D16" s="90">
        <f t="shared" si="0"/>
        <v>0</v>
      </c>
    </row>
    <row r="17" spans="1:4">
      <c r="A17" s="91" t="s">
        <v>690</v>
      </c>
      <c r="B17" s="92"/>
      <c r="C17" s="92"/>
      <c r="D17" s="90"/>
    </row>
    <row r="18" spans="1:4">
      <c r="A18" s="91" t="s">
        <v>691</v>
      </c>
      <c r="B18" s="92">
        <v>126</v>
      </c>
      <c r="C18" s="92"/>
      <c r="D18" s="90"/>
    </row>
    <row r="19" spans="1:4">
      <c r="A19" s="93" t="s">
        <v>694</v>
      </c>
      <c r="B19" s="92"/>
      <c r="C19" s="92"/>
      <c r="D19" s="90"/>
    </row>
    <row r="20" spans="1:4">
      <c r="A20" s="88" t="s">
        <v>695</v>
      </c>
      <c r="B20" s="89">
        <f>SUM(B21:B22)</f>
        <v>0</v>
      </c>
      <c r="C20" s="89">
        <f>SUM(C21:C22)</f>
        <v>0</v>
      </c>
      <c r="D20" s="90" t="str">
        <f>IF(B20=0,"",ROUND(C20/B20*100,1))</f>
        <v/>
      </c>
    </row>
    <row r="21" spans="1:4">
      <c r="A21" s="88" t="s">
        <v>696</v>
      </c>
      <c r="B21" s="92"/>
      <c r="C21" s="92"/>
      <c r="D21" s="90" t="str">
        <f>IF(B21=0,"",ROUND(C21/B21*100,1))</f>
        <v/>
      </c>
    </row>
    <row r="22" spans="1:4">
      <c r="A22" s="88" t="s">
        <v>697</v>
      </c>
      <c r="B22" s="92"/>
      <c r="C22" s="92"/>
      <c r="D22" s="90" t="str">
        <f>IF(B22=0,"",ROUND(C22/B22*100,1))</f>
        <v/>
      </c>
    </row>
    <row r="23" spans="1:4">
      <c r="A23" s="88" t="s">
        <v>698</v>
      </c>
      <c r="B23" s="92"/>
      <c r="C23" s="92"/>
      <c r="D23" s="90"/>
    </row>
    <row r="24" spans="1:4">
      <c r="A24" s="88" t="s">
        <v>699</v>
      </c>
      <c r="B24" s="92"/>
      <c r="C24" s="92"/>
      <c r="D24" s="90"/>
    </row>
    <row r="25" spans="1:4">
      <c r="A25" s="88" t="s">
        <v>700</v>
      </c>
      <c r="B25" s="92"/>
      <c r="C25" s="92"/>
      <c r="D25" s="90"/>
    </row>
    <row r="26" spans="1:4">
      <c r="A26" s="88" t="s">
        <v>701</v>
      </c>
      <c r="B26" s="92"/>
      <c r="C26" s="92"/>
      <c r="D26" s="90"/>
    </row>
    <row r="27" spans="1:4">
      <c r="A27" s="88" t="s">
        <v>702</v>
      </c>
      <c r="B27" s="89">
        <f>B28+B41+B42+B46+B47+B53</f>
        <v>30882</v>
      </c>
      <c r="C27" s="89">
        <f>C28+C41+C42+C46+C47+C53</f>
        <v>36154</v>
      </c>
      <c r="D27" s="90">
        <f>IF(B27=0,"",ROUND(C27/B27*100,1))</f>
        <v>117.1</v>
      </c>
    </row>
    <row r="28" spans="1:4">
      <c r="A28" s="88" t="s">
        <v>703</v>
      </c>
      <c r="B28" s="92">
        <v>2836</v>
      </c>
      <c r="C28" s="92">
        <f>33034-463-212-40+23</f>
        <v>32342</v>
      </c>
      <c r="D28" s="90">
        <f>IF(B28=0,"",ROUND(C28/B28*100,1))</f>
        <v>1140.4000000000001</v>
      </c>
    </row>
    <row r="29" spans="1:4">
      <c r="A29" s="93" t="s">
        <v>704</v>
      </c>
      <c r="B29" s="92">
        <v>2553</v>
      </c>
      <c r="C29" s="92">
        <f>27134-463-212-40+23</f>
        <v>26442</v>
      </c>
      <c r="D29" s="90"/>
    </row>
    <row r="30" spans="1:4">
      <c r="A30" s="93" t="s">
        <v>705</v>
      </c>
      <c r="B30" s="92"/>
      <c r="C30" s="92">
        <v>500</v>
      </c>
      <c r="D30" s="90"/>
    </row>
    <row r="31" spans="1:4">
      <c r="A31" s="93" t="s">
        <v>706</v>
      </c>
      <c r="B31" s="92"/>
      <c r="C31" s="92">
        <v>2400</v>
      </c>
      <c r="D31" s="90"/>
    </row>
    <row r="32" spans="1:4">
      <c r="A32" s="93" t="s">
        <v>707</v>
      </c>
      <c r="B32" s="92"/>
      <c r="C32" s="92"/>
      <c r="D32" s="90"/>
    </row>
    <row r="33" spans="1:4">
      <c r="A33" s="93" t="s">
        <v>708</v>
      </c>
      <c r="B33" s="92">
        <v>51</v>
      </c>
      <c r="C33" s="92">
        <v>2000</v>
      </c>
      <c r="D33" s="90"/>
    </row>
    <row r="34" spans="1:4">
      <c r="A34" s="93" t="s">
        <v>709</v>
      </c>
      <c r="B34" s="92">
        <v>37</v>
      </c>
      <c r="C34" s="92">
        <v>1000</v>
      </c>
      <c r="D34" s="90"/>
    </row>
    <row r="35" spans="1:4">
      <c r="A35" s="93" t="s">
        <v>710</v>
      </c>
      <c r="B35" s="92"/>
      <c r="C35" s="92"/>
      <c r="D35" s="90"/>
    </row>
    <row r="36" spans="1:4">
      <c r="A36" s="93" t="s">
        <v>711</v>
      </c>
      <c r="B36" s="92"/>
      <c r="C36" s="92"/>
      <c r="D36" s="90"/>
    </row>
    <row r="37" spans="1:4">
      <c r="A37" s="93" t="s">
        <v>712</v>
      </c>
      <c r="B37" s="92"/>
      <c r="C37" s="92"/>
      <c r="D37" s="90"/>
    </row>
    <row r="38" spans="1:4">
      <c r="A38" s="94" t="s">
        <v>713</v>
      </c>
      <c r="B38" s="92"/>
      <c r="C38" s="92"/>
      <c r="D38" s="90"/>
    </row>
    <row r="39" spans="1:4">
      <c r="A39" s="94" t="s">
        <v>714</v>
      </c>
      <c r="B39" s="92"/>
      <c r="C39" s="92"/>
      <c r="D39" s="90"/>
    </row>
    <row r="40" spans="1:4">
      <c r="A40" s="93" t="s">
        <v>715</v>
      </c>
      <c r="B40" s="92">
        <v>195</v>
      </c>
      <c r="C40" s="92"/>
      <c r="D40" s="90"/>
    </row>
    <row r="41" spans="1:4">
      <c r="A41" s="88" t="s">
        <v>716</v>
      </c>
      <c r="B41" s="92">
        <v>40</v>
      </c>
      <c r="C41" s="92"/>
      <c r="D41" s="90">
        <f t="shared" ref="D41:D47" si="1">IF(B41=0,"",ROUND(C41/B41*100,1))</f>
        <v>0</v>
      </c>
    </row>
    <row r="42" spans="1:4">
      <c r="A42" s="88" t="s">
        <v>717</v>
      </c>
      <c r="B42" s="92"/>
      <c r="C42" s="92">
        <v>800</v>
      </c>
      <c r="D42" s="90" t="str">
        <f t="shared" si="1"/>
        <v/>
      </c>
    </row>
    <row r="43" spans="1:4">
      <c r="A43" s="93" t="s">
        <v>704</v>
      </c>
      <c r="B43" s="92"/>
      <c r="C43" s="92">
        <v>800</v>
      </c>
      <c r="D43" s="90"/>
    </row>
    <row r="44" spans="1:4">
      <c r="A44" s="93" t="s">
        <v>705</v>
      </c>
      <c r="B44" s="92"/>
      <c r="C44" s="92"/>
      <c r="D44" s="90"/>
    </row>
    <row r="45" spans="1:4">
      <c r="A45" s="93" t="s">
        <v>718</v>
      </c>
      <c r="B45" s="92"/>
      <c r="C45" s="92"/>
      <c r="D45" s="90"/>
    </row>
    <row r="46" spans="1:4">
      <c r="A46" s="88" t="s">
        <v>719</v>
      </c>
      <c r="B46" s="92"/>
      <c r="C46" s="92">
        <v>1600</v>
      </c>
      <c r="D46" s="90" t="str">
        <f t="shared" si="1"/>
        <v/>
      </c>
    </row>
    <row r="47" spans="1:4">
      <c r="A47" s="88" t="s">
        <v>720</v>
      </c>
      <c r="B47" s="92">
        <v>28006</v>
      </c>
      <c r="C47" s="92">
        <f>900+212</f>
        <v>1112</v>
      </c>
      <c r="D47" s="90">
        <f t="shared" si="1"/>
        <v>4</v>
      </c>
    </row>
    <row r="48" spans="1:4">
      <c r="A48" s="93" t="s">
        <v>721</v>
      </c>
      <c r="B48" s="92">
        <v>27976</v>
      </c>
      <c r="C48" s="92">
        <v>1112</v>
      </c>
      <c r="D48" s="90"/>
    </row>
    <row r="49" spans="1:4">
      <c r="A49" s="93" t="s">
        <v>722</v>
      </c>
      <c r="B49" s="92"/>
      <c r="C49" s="92"/>
      <c r="D49" s="90"/>
    </row>
    <row r="50" spans="1:4">
      <c r="A50" s="93" t="s">
        <v>723</v>
      </c>
      <c r="B50" s="92"/>
      <c r="C50" s="92"/>
      <c r="D50" s="90"/>
    </row>
    <row r="51" spans="1:4">
      <c r="A51" s="93" t="s">
        <v>724</v>
      </c>
      <c r="B51" s="92"/>
      <c r="C51" s="92"/>
      <c r="D51" s="90"/>
    </row>
    <row r="52" spans="1:4">
      <c r="A52" s="93" t="s">
        <v>725</v>
      </c>
      <c r="B52" s="92">
        <v>30</v>
      </c>
      <c r="C52" s="92"/>
      <c r="D52" s="90"/>
    </row>
    <row r="53" spans="1:4">
      <c r="A53" s="88" t="s">
        <v>726</v>
      </c>
      <c r="B53" s="92"/>
      <c r="C53" s="92">
        <v>300</v>
      </c>
      <c r="D53" s="90" t="str">
        <f t="shared" ref="D53:D75" si="2">IF(B53=0,"",ROUND(C53/B53*100,1))</f>
        <v/>
      </c>
    </row>
    <row r="54" spans="1:4">
      <c r="A54" s="88" t="s">
        <v>727</v>
      </c>
      <c r="B54" s="89">
        <f>SUM(B55:B58)</f>
        <v>0</v>
      </c>
      <c r="C54" s="89">
        <f>SUM(C55:C58)</f>
        <v>0</v>
      </c>
      <c r="D54" s="90" t="str">
        <f t="shared" si="2"/>
        <v/>
      </c>
    </row>
    <row r="55" spans="1:4">
      <c r="A55" s="93" t="s">
        <v>728</v>
      </c>
      <c r="B55" s="92"/>
      <c r="C55" s="92"/>
      <c r="D55" s="90" t="str">
        <f t="shared" si="2"/>
        <v/>
      </c>
    </row>
    <row r="56" spans="1:4">
      <c r="A56" s="93" t="s">
        <v>729</v>
      </c>
      <c r="B56" s="92"/>
      <c r="C56" s="92"/>
      <c r="D56" s="90" t="str">
        <f t="shared" si="2"/>
        <v/>
      </c>
    </row>
    <row r="57" spans="1:4">
      <c r="A57" s="93" t="s">
        <v>730</v>
      </c>
      <c r="B57" s="92"/>
      <c r="C57" s="92"/>
      <c r="D57" s="90" t="str">
        <f t="shared" si="2"/>
        <v/>
      </c>
    </row>
    <row r="58" spans="1:4">
      <c r="A58" s="93" t="s">
        <v>731</v>
      </c>
      <c r="B58" s="95"/>
      <c r="C58" s="95"/>
      <c r="D58" s="90" t="str">
        <f t="shared" si="2"/>
        <v/>
      </c>
    </row>
    <row r="59" spans="1:4">
      <c r="A59" s="91" t="s">
        <v>732</v>
      </c>
      <c r="B59" s="89">
        <f>SUM(B60:B65)</f>
        <v>0</v>
      </c>
      <c r="C59" s="89">
        <f>SUM(C60:C65)</f>
        <v>0</v>
      </c>
      <c r="D59" s="90" t="str">
        <f t="shared" si="2"/>
        <v/>
      </c>
    </row>
    <row r="60" spans="1:4">
      <c r="A60" s="93" t="s">
        <v>733</v>
      </c>
      <c r="B60" s="95"/>
      <c r="C60" s="95"/>
      <c r="D60" s="90" t="str">
        <f t="shared" si="2"/>
        <v/>
      </c>
    </row>
    <row r="61" spans="1:4">
      <c r="A61" s="93" t="s">
        <v>734</v>
      </c>
      <c r="B61" s="95"/>
      <c r="C61" s="95"/>
      <c r="D61" s="90" t="str">
        <f t="shared" si="2"/>
        <v/>
      </c>
    </row>
    <row r="62" spans="1:4">
      <c r="A62" s="93" t="s">
        <v>735</v>
      </c>
      <c r="B62" s="95"/>
      <c r="C62" s="95"/>
      <c r="D62" s="90" t="str">
        <f t="shared" si="2"/>
        <v/>
      </c>
    </row>
    <row r="63" spans="1:4">
      <c r="A63" s="93" t="s">
        <v>736</v>
      </c>
      <c r="B63" s="95"/>
      <c r="C63" s="95"/>
      <c r="D63" s="90" t="str">
        <f t="shared" si="2"/>
        <v/>
      </c>
    </row>
    <row r="64" spans="1:4">
      <c r="A64" s="93" t="s">
        <v>737</v>
      </c>
      <c r="B64" s="95"/>
      <c r="C64" s="95"/>
      <c r="D64" s="90" t="str">
        <f t="shared" si="2"/>
        <v/>
      </c>
    </row>
    <row r="65" spans="1:4">
      <c r="A65" s="93" t="s">
        <v>738</v>
      </c>
      <c r="B65" s="95"/>
      <c r="C65" s="95"/>
      <c r="D65" s="90" t="str">
        <f t="shared" si="2"/>
        <v/>
      </c>
    </row>
    <row r="66" spans="1:4">
      <c r="A66" s="91" t="s">
        <v>739</v>
      </c>
      <c r="B66" s="89">
        <f>SUM(B67:B69)</f>
        <v>61</v>
      </c>
      <c r="C66" s="89">
        <f>SUM(C67:C69)</f>
        <v>0</v>
      </c>
      <c r="D66" s="90">
        <f t="shared" si="2"/>
        <v>0</v>
      </c>
    </row>
    <row r="67" spans="1:4">
      <c r="A67" s="93" t="s">
        <v>740</v>
      </c>
      <c r="B67" s="95"/>
      <c r="C67" s="95"/>
      <c r="D67" s="90" t="str">
        <f t="shared" si="2"/>
        <v/>
      </c>
    </row>
    <row r="68" spans="1:4">
      <c r="A68" s="93" t="s">
        <v>741</v>
      </c>
      <c r="B68" s="95">
        <v>61</v>
      </c>
      <c r="C68" s="95"/>
      <c r="D68" s="90">
        <f t="shared" si="2"/>
        <v>0</v>
      </c>
    </row>
    <row r="69" spans="1:4">
      <c r="A69" s="93" t="s">
        <v>742</v>
      </c>
      <c r="B69" s="95"/>
      <c r="C69" s="95"/>
      <c r="D69" s="90" t="str">
        <f t="shared" si="2"/>
        <v/>
      </c>
    </row>
    <row r="70" spans="1:4">
      <c r="A70" s="91" t="s">
        <v>743</v>
      </c>
      <c r="B70" s="89">
        <f>SUM(B71)</f>
        <v>0</v>
      </c>
      <c r="C70" s="89">
        <f>SUM(C71)</f>
        <v>0</v>
      </c>
      <c r="D70" s="90" t="str">
        <f t="shared" si="2"/>
        <v/>
      </c>
    </row>
    <row r="71" spans="1:4">
      <c r="A71" s="93" t="s">
        <v>744</v>
      </c>
      <c r="B71" s="95"/>
      <c r="C71" s="95"/>
      <c r="D71" s="90" t="str">
        <f t="shared" si="2"/>
        <v/>
      </c>
    </row>
    <row r="72" spans="1:4">
      <c r="A72" s="91" t="s">
        <v>745</v>
      </c>
      <c r="B72" s="89">
        <f>SUM(B73:B75)</f>
        <v>736</v>
      </c>
      <c r="C72" s="89">
        <f>SUM(C73:C75)</f>
        <v>462</v>
      </c>
      <c r="D72" s="90">
        <f t="shared" si="2"/>
        <v>62.8</v>
      </c>
    </row>
    <row r="73" spans="1:4">
      <c r="A73" s="93" t="s">
        <v>746</v>
      </c>
      <c r="B73" s="95">
        <v>9</v>
      </c>
      <c r="C73" s="95"/>
      <c r="D73" s="90">
        <f t="shared" si="2"/>
        <v>0</v>
      </c>
    </row>
    <row r="74" spans="1:4">
      <c r="A74" s="93" t="s">
        <v>747</v>
      </c>
      <c r="B74" s="95"/>
      <c r="C74" s="95"/>
      <c r="D74" s="90" t="str">
        <f t="shared" si="2"/>
        <v/>
      </c>
    </row>
    <row r="75" spans="1:4">
      <c r="A75" s="93" t="s">
        <v>748</v>
      </c>
      <c r="B75" s="95">
        <v>727</v>
      </c>
      <c r="C75" s="95">
        <f>422+40</f>
        <v>462</v>
      </c>
      <c r="D75" s="90">
        <f t="shared" si="2"/>
        <v>63.5</v>
      </c>
    </row>
    <row r="76" spans="1:4">
      <c r="A76" s="94" t="s">
        <v>749</v>
      </c>
      <c r="B76" s="95">
        <v>322</v>
      </c>
      <c r="C76" s="92">
        <v>97</v>
      </c>
      <c r="D76" s="90"/>
    </row>
    <row r="77" spans="1:4">
      <c r="A77" s="93" t="s">
        <v>750</v>
      </c>
      <c r="B77" s="95">
        <v>198</v>
      </c>
      <c r="C77" s="92">
        <v>160</v>
      </c>
      <c r="D77" s="90"/>
    </row>
    <row r="78" spans="1:4">
      <c r="A78" s="93" t="s">
        <v>751</v>
      </c>
      <c r="B78" s="95">
        <v>68</v>
      </c>
      <c r="C78" s="92">
        <v>18</v>
      </c>
      <c r="D78" s="90"/>
    </row>
    <row r="79" spans="1:4">
      <c r="A79" s="93" t="s">
        <v>752</v>
      </c>
      <c r="B79" s="95"/>
      <c r="C79" s="92"/>
      <c r="D79" s="90"/>
    </row>
    <row r="80" spans="1:4">
      <c r="A80" s="93" t="s">
        <v>753</v>
      </c>
      <c r="B80" s="95">
        <v>14</v>
      </c>
      <c r="C80" s="92">
        <v>5</v>
      </c>
      <c r="D80" s="90"/>
    </row>
    <row r="81" spans="1:4">
      <c r="A81" s="93" t="s">
        <v>754</v>
      </c>
      <c r="B81" s="95">
        <v>20</v>
      </c>
      <c r="C81" s="92"/>
      <c r="D81" s="90"/>
    </row>
    <row r="82" spans="1:4">
      <c r="A82" s="93" t="s">
        <v>755</v>
      </c>
      <c r="B82" s="95"/>
      <c r="C82" s="92"/>
      <c r="D82" s="90"/>
    </row>
    <row r="83" spans="1:4">
      <c r="A83" s="93" t="s">
        <v>756</v>
      </c>
      <c r="B83" s="95"/>
      <c r="C83" s="92"/>
      <c r="D83" s="90"/>
    </row>
    <row r="84" spans="1:4">
      <c r="A84" s="93" t="s">
        <v>757</v>
      </c>
      <c r="B84" s="95">
        <v>50</v>
      </c>
      <c r="C84" s="92">
        <v>42</v>
      </c>
      <c r="D84" s="90"/>
    </row>
    <row r="85" spans="1:4">
      <c r="A85" s="93" t="s">
        <v>758</v>
      </c>
      <c r="B85" s="95">
        <v>55</v>
      </c>
      <c r="C85" s="92">
        <f>100+40</f>
        <v>140</v>
      </c>
      <c r="D85" s="90"/>
    </row>
    <row r="86" spans="1:4">
      <c r="A86" s="91" t="s">
        <v>759</v>
      </c>
      <c r="B86" s="95"/>
      <c r="C86" s="95">
        <v>1564</v>
      </c>
      <c r="D86" s="90" t="str">
        <f>IF(B86=0,"",ROUND(C86/B86*100,1))</f>
        <v/>
      </c>
    </row>
    <row r="87" spans="1:4">
      <c r="A87" s="91" t="s">
        <v>760</v>
      </c>
      <c r="B87" s="95"/>
      <c r="C87" s="95"/>
      <c r="D87" s="90" t="str">
        <f>IF(B87=0,"",ROUND(C87/B87*100,1))</f>
        <v/>
      </c>
    </row>
    <row r="88" spans="1:4">
      <c r="A88" s="96" t="s">
        <v>500</v>
      </c>
      <c r="B88" s="89">
        <f>SUM(B5,B11,B20,B27,B54,B59,B66,B70,B72,B86:B87)</f>
        <v>31867</v>
      </c>
      <c r="C88" s="89">
        <f>SUM(C5,C11,C20,C27,C54,C59,C66,C70,C72,C86:C87)</f>
        <v>38221</v>
      </c>
      <c r="D88" s="90">
        <f t="shared" ref="D88:D97" si="3">IF(B88=0,"",ROUND(C88/B88*100,1))</f>
        <v>119.9</v>
      </c>
    </row>
    <row r="89" spans="1:4">
      <c r="A89" s="97" t="s">
        <v>761</v>
      </c>
      <c r="B89" s="89">
        <f>SUM(B90,B93:B96)</f>
        <v>18909</v>
      </c>
      <c r="C89" s="89">
        <f>SUM(C90,C93:C96)</f>
        <v>12088</v>
      </c>
      <c r="D89" s="90">
        <f t="shared" si="3"/>
        <v>63.9</v>
      </c>
    </row>
    <row r="90" spans="1:4">
      <c r="A90" s="98" t="s">
        <v>762</v>
      </c>
      <c r="B90" s="89">
        <f>SUM(B91:B92)</f>
        <v>1</v>
      </c>
      <c r="C90" s="89">
        <f>SUM(C91:C92)</f>
        <v>6000</v>
      </c>
      <c r="D90" s="90">
        <f t="shared" si="3"/>
        <v>600000</v>
      </c>
    </row>
    <row r="91" spans="1:4">
      <c r="A91" s="98" t="s">
        <v>763</v>
      </c>
      <c r="B91" s="95"/>
      <c r="C91" s="95"/>
      <c r="D91" s="90" t="str">
        <f t="shared" si="3"/>
        <v/>
      </c>
    </row>
    <row r="92" spans="1:4">
      <c r="A92" s="98" t="s">
        <v>764</v>
      </c>
      <c r="B92" s="95">
        <v>1</v>
      </c>
      <c r="C92" s="95">
        <v>6000</v>
      </c>
      <c r="D92" s="90">
        <f t="shared" si="3"/>
        <v>600000</v>
      </c>
    </row>
    <row r="93" spans="1:4">
      <c r="A93" s="98" t="s">
        <v>765</v>
      </c>
      <c r="B93" s="95">
        <v>15553</v>
      </c>
      <c r="C93" s="95"/>
      <c r="D93" s="90">
        <f t="shared" si="3"/>
        <v>0</v>
      </c>
    </row>
    <row r="94" spans="1:4">
      <c r="A94" s="98" t="s">
        <v>766</v>
      </c>
      <c r="B94" s="95">
        <v>2323</v>
      </c>
      <c r="C94" s="95"/>
      <c r="D94" s="90">
        <f t="shared" si="3"/>
        <v>0</v>
      </c>
    </row>
    <row r="95" spans="1:4">
      <c r="A95" s="99" t="s">
        <v>767</v>
      </c>
      <c r="B95" s="95">
        <v>1032</v>
      </c>
      <c r="C95" s="95">
        <v>6088</v>
      </c>
      <c r="D95" s="90">
        <f t="shared" si="3"/>
        <v>589.9</v>
      </c>
    </row>
    <row r="96" spans="1:4">
      <c r="A96" s="99" t="s">
        <v>768</v>
      </c>
      <c r="B96" s="95"/>
      <c r="C96" s="95"/>
      <c r="D96" s="90" t="str">
        <f t="shared" si="3"/>
        <v/>
      </c>
    </row>
    <row r="97" spans="1:4">
      <c r="A97" s="96" t="s">
        <v>104</v>
      </c>
      <c r="B97" s="89">
        <f>SUM(B88:B89)</f>
        <v>50776</v>
      </c>
      <c r="C97" s="89">
        <f>SUM(C88:C89)</f>
        <v>50309</v>
      </c>
      <c r="D97" s="90">
        <f t="shared" si="3"/>
        <v>99.1</v>
      </c>
    </row>
  </sheetData>
  <mergeCells count="1">
    <mergeCell ref="A2:D2"/>
  </mergeCells>
  <phoneticPr fontId="52" type="noConversion"/>
  <printOptions horizontalCentered="1"/>
  <pageMargins left="0.69652777777777775" right="0.69652777777777775" top="0.75138888888888888" bottom="0.75138888888888888" header="0.2986111111111111" footer="0.2986111111111111"/>
  <pageSetup paperSize="9" orientation="portrait" verticalDpi="0"/>
  <headerFooter alignWithMargins="0"/>
</worksheet>
</file>

<file path=xl/worksheets/sheet12.xml><?xml version="1.0" encoding="utf-8"?>
<worksheet xmlns="http://schemas.openxmlformats.org/spreadsheetml/2006/main" xmlns:r="http://schemas.openxmlformats.org/officeDocument/2006/relationships">
  <dimension ref="A1:B14"/>
  <sheetViews>
    <sheetView workbookViewId="0">
      <selection activeCell="B8" sqref="B8"/>
    </sheetView>
  </sheetViews>
  <sheetFormatPr defaultColWidth="9" defaultRowHeight="14.25"/>
  <cols>
    <col min="1" max="1" width="67.375" customWidth="1"/>
    <col min="2" max="2" width="9.625" customWidth="1"/>
  </cols>
  <sheetData>
    <row r="1" spans="1:2" ht="27" customHeight="1">
      <c r="A1" s="44" t="s">
        <v>769</v>
      </c>
      <c r="B1" s="45"/>
    </row>
    <row r="2" spans="1:2" ht="35.1" customHeight="1">
      <c r="A2" s="284" t="s">
        <v>770</v>
      </c>
      <c r="B2" s="284"/>
    </row>
    <row r="3" spans="1:2" ht="29.1" customHeight="1">
      <c r="A3" s="46"/>
      <c r="B3" s="47" t="s">
        <v>31</v>
      </c>
    </row>
    <row r="4" spans="1:2" ht="27.95" customHeight="1">
      <c r="A4" s="48" t="s">
        <v>771</v>
      </c>
      <c r="B4" s="49" t="s">
        <v>505</v>
      </c>
    </row>
    <row r="5" spans="1:2" ht="27.95" customHeight="1">
      <c r="A5" s="50" t="s">
        <v>772</v>
      </c>
      <c r="B5" s="51">
        <v>36</v>
      </c>
    </row>
    <row r="6" spans="1:2" ht="27.95" customHeight="1">
      <c r="A6" s="50" t="s">
        <v>773</v>
      </c>
      <c r="B6" s="51">
        <v>4</v>
      </c>
    </row>
    <row r="7" spans="1:2" ht="27.95" customHeight="1">
      <c r="A7" s="50" t="s">
        <v>599</v>
      </c>
      <c r="B7" s="51">
        <v>42</v>
      </c>
    </row>
    <row r="8" spans="1:2" ht="27.95" customHeight="1">
      <c r="A8" s="50" t="s">
        <v>774</v>
      </c>
      <c r="B8" s="51">
        <v>18</v>
      </c>
    </row>
    <row r="9" spans="1:2" ht="27.95" customHeight="1">
      <c r="A9" s="50" t="s">
        <v>775</v>
      </c>
      <c r="B9" s="51">
        <v>97</v>
      </c>
    </row>
    <row r="10" spans="1:2" ht="27.95" customHeight="1">
      <c r="A10" s="50" t="s">
        <v>776</v>
      </c>
      <c r="B10" s="51">
        <v>160</v>
      </c>
    </row>
    <row r="11" spans="1:2" ht="27.95" customHeight="1">
      <c r="A11" s="50" t="s">
        <v>593</v>
      </c>
      <c r="B11" s="51">
        <v>6</v>
      </c>
    </row>
    <row r="12" spans="1:2" ht="27.95" customHeight="1">
      <c r="A12" s="50" t="s">
        <v>777</v>
      </c>
      <c r="B12" s="51">
        <v>23</v>
      </c>
    </row>
    <row r="13" spans="1:2" ht="27.95" customHeight="1">
      <c r="A13" s="50" t="s">
        <v>778</v>
      </c>
      <c r="B13" s="51">
        <v>100</v>
      </c>
    </row>
    <row r="14" spans="1:2" ht="27.95" customHeight="1">
      <c r="A14" s="52" t="s">
        <v>779</v>
      </c>
      <c r="B14" s="53">
        <f>SUM(B5:B13)</f>
        <v>486</v>
      </c>
    </row>
  </sheetData>
  <mergeCells count="1">
    <mergeCell ref="A2:B2"/>
  </mergeCells>
  <phoneticPr fontId="52" type="noConversion"/>
  <printOptions horizontalCentered="1"/>
  <pageMargins left="0.69652777777777775" right="0.69652777777777775" top="0.75138888888888888" bottom="0.75138888888888888" header="0.2986111111111111" footer="0.2986111111111111"/>
  <pageSetup paperSize="9" orientation="portrait" verticalDpi="0"/>
  <headerFooter alignWithMargins="0"/>
</worksheet>
</file>

<file path=xl/worksheets/sheet13.xml><?xml version="1.0" encoding="utf-8"?>
<worksheet xmlns="http://schemas.openxmlformats.org/spreadsheetml/2006/main" xmlns:r="http://schemas.openxmlformats.org/officeDocument/2006/relationships">
  <dimension ref="A1:B9"/>
  <sheetViews>
    <sheetView workbookViewId="0">
      <selection activeCell="A2" sqref="A2:B2"/>
    </sheetView>
  </sheetViews>
  <sheetFormatPr defaultColWidth="9" defaultRowHeight="14.25"/>
  <cols>
    <col min="1" max="1" width="36.75" customWidth="1"/>
    <col min="2" max="2" width="28.375" customWidth="1"/>
  </cols>
  <sheetData>
    <row r="1" spans="1:2" ht="21" customHeight="1">
      <c r="A1" s="70" t="s">
        <v>780</v>
      </c>
      <c r="B1" s="71"/>
    </row>
    <row r="2" spans="1:2" ht="30" customHeight="1">
      <c r="A2" s="285" t="s">
        <v>781</v>
      </c>
      <c r="B2" s="285"/>
    </row>
    <row r="3" spans="1:2" s="56" customFormat="1" ht="24" customHeight="1">
      <c r="A3" s="72"/>
      <c r="B3" s="73" t="s">
        <v>503</v>
      </c>
    </row>
    <row r="4" spans="1:2" s="56" customFormat="1" ht="27" customHeight="1">
      <c r="A4" s="74" t="s">
        <v>32</v>
      </c>
      <c r="B4" s="74" t="s">
        <v>626</v>
      </c>
    </row>
    <row r="5" spans="1:2" s="56" customFormat="1" ht="27" customHeight="1">
      <c r="A5" s="75" t="s">
        <v>782</v>
      </c>
      <c r="B5" s="76">
        <v>61031</v>
      </c>
    </row>
    <row r="6" spans="1:2" s="56" customFormat="1" ht="27" customHeight="1">
      <c r="A6" s="75" t="s">
        <v>783</v>
      </c>
      <c r="B6" s="76">
        <v>54400</v>
      </c>
    </row>
    <row r="7" spans="1:2" s="56" customFormat="1" ht="27" customHeight="1">
      <c r="A7" s="75" t="s">
        <v>784</v>
      </c>
      <c r="B7" s="76">
        <v>1032</v>
      </c>
    </row>
    <row r="8" spans="1:2" s="56" customFormat="1" ht="27" customHeight="1">
      <c r="A8" s="75" t="s">
        <v>785</v>
      </c>
      <c r="B8" s="76">
        <v>12108</v>
      </c>
    </row>
    <row r="9" spans="1:2" s="56" customFormat="1" ht="27" customHeight="1">
      <c r="A9" s="75" t="s">
        <v>786</v>
      </c>
      <c r="B9" s="76">
        <v>49955</v>
      </c>
    </row>
  </sheetData>
  <mergeCells count="1">
    <mergeCell ref="A2:B2"/>
  </mergeCells>
  <phoneticPr fontId="52" type="noConversion"/>
  <printOptions horizontalCentered="1"/>
  <pageMargins left="0.69652777777777775" right="0.69652777777777775" top="0.75138888888888888" bottom="0.75138888888888888" header="0.2986111111111111" footer="0.2986111111111111"/>
  <pageSetup paperSize="9" orientation="portrait" verticalDpi="0"/>
  <headerFooter alignWithMargins="0"/>
</worksheet>
</file>

<file path=xl/worksheets/sheet14.xml><?xml version="1.0" encoding="utf-8"?>
<worksheet xmlns="http://schemas.openxmlformats.org/spreadsheetml/2006/main" xmlns:r="http://schemas.openxmlformats.org/officeDocument/2006/relationships">
  <dimension ref="A1:D23"/>
  <sheetViews>
    <sheetView workbookViewId="0">
      <selection activeCell="A2" sqref="A2:D2"/>
    </sheetView>
  </sheetViews>
  <sheetFormatPr defaultColWidth="9" defaultRowHeight="14.25"/>
  <cols>
    <col min="1" max="1" width="37.125" customWidth="1"/>
    <col min="2" max="2" width="13.625" customWidth="1"/>
    <col min="3" max="3" width="15.5" customWidth="1"/>
    <col min="4" max="4" width="10.375" customWidth="1"/>
  </cols>
  <sheetData>
    <row r="1" spans="1:4" ht="18" customHeight="1">
      <c r="A1" s="61" t="s">
        <v>787</v>
      </c>
      <c r="B1" s="61"/>
      <c r="C1" s="61"/>
    </row>
    <row r="2" spans="1:4" ht="25.5">
      <c r="A2" s="286" t="s">
        <v>788</v>
      </c>
      <c r="B2" s="286"/>
      <c r="C2" s="286"/>
      <c r="D2" s="286"/>
    </row>
    <row r="3" spans="1:4" ht="21" customHeight="1">
      <c r="D3" s="64" t="s">
        <v>503</v>
      </c>
    </row>
    <row r="4" spans="1:4" s="54" customFormat="1" ht="21" customHeight="1">
      <c r="A4" s="57" t="s">
        <v>789</v>
      </c>
      <c r="B4" s="57" t="s">
        <v>790</v>
      </c>
      <c r="C4" s="57" t="s">
        <v>35</v>
      </c>
      <c r="D4" s="57" t="s">
        <v>791</v>
      </c>
    </row>
    <row r="5" spans="1:4" ht="21" customHeight="1">
      <c r="A5" s="65" t="s">
        <v>792</v>
      </c>
      <c r="B5" s="65"/>
      <c r="C5" s="65"/>
      <c r="D5" s="66"/>
    </row>
    <row r="6" spans="1:4" ht="21" customHeight="1">
      <c r="A6" s="65" t="s">
        <v>793</v>
      </c>
      <c r="B6" s="65"/>
      <c r="C6" s="65"/>
      <c r="D6" s="66"/>
    </row>
    <row r="7" spans="1:4" ht="21" customHeight="1">
      <c r="A7" s="65" t="s">
        <v>794</v>
      </c>
      <c r="B7" s="65"/>
      <c r="C7" s="65"/>
      <c r="D7" s="66"/>
    </row>
    <row r="8" spans="1:4" ht="21" customHeight="1">
      <c r="A8" s="65" t="s">
        <v>795</v>
      </c>
      <c r="B8" s="65"/>
      <c r="C8" s="65"/>
      <c r="D8" s="66"/>
    </row>
    <row r="9" spans="1:4" ht="21" customHeight="1">
      <c r="A9" s="65" t="s">
        <v>796</v>
      </c>
      <c r="B9" s="65"/>
      <c r="C9" s="65"/>
      <c r="D9" s="66"/>
    </row>
    <row r="10" spans="1:4" ht="21" customHeight="1">
      <c r="A10" s="65"/>
      <c r="B10" s="65"/>
      <c r="C10" s="65"/>
      <c r="D10" s="66"/>
    </row>
    <row r="11" spans="1:4" ht="21" customHeight="1">
      <c r="A11" s="65"/>
      <c r="B11" s="65"/>
      <c r="C11" s="65"/>
      <c r="D11" s="66"/>
    </row>
    <row r="12" spans="1:4" ht="21" customHeight="1">
      <c r="A12" s="65"/>
      <c r="B12" s="65"/>
      <c r="C12" s="65"/>
      <c r="D12" s="66"/>
    </row>
    <row r="13" spans="1:4" ht="21" customHeight="1">
      <c r="A13" s="65"/>
      <c r="B13" s="65"/>
      <c r="C13" s="65"/>
      <c r="D13" s="66"/>
    </row>
    <row r="14" spans="1:4" ht="21" customHeight="1">
      <c r="A14" s="65"/>
      <c r="B14" s="65"/>
      <c r="C14" s="65"/>
      <c r="D14" s="66"/>
    </row>
    <row r="15" spans="1:4" ht="21" customHeight="1">
      <c r="A15" s="65"/>
      <c r="B15" s="65"/>
      <c r="C15" s="65"/>
      <c r="D15" s="66"/>
    </row>
    <row r="16" spans="1:4" ht="21" customHeight="1">
      <c r="A16" s="65"/>
      <c r="B16" s="65"/>
      <c r="C16" s="65"/>
      <c r="D16" s="66"/>
    </row>
    <row r="17" spans="1:4" ht="21" customHeight="1">
      <c r="A17" s="65"/>
      <c r="B17" s="65"/>
      <c r="C17" s="65"/>
      <c r="D17" s="66"/>
    </row>
    <row r="18" spans="1:4" ht="21" customHeight="1">
      <c r="A18" s="65"/>
      <c r="B18" s="65"/>
      <c r="C18" s="65"/>
      <c r="D18" s="66"/>
    </row>
    <row r="19" spans="1:4" ht="21" customHeight="1">
      <c r="A19" s="67" t="s">
        <v>797</v>
      </c>
      <c r="B19" s="67"/>
      <c r="C19" s="67"/>
      <c r="D19" s="66"/>
    </row>
    <row r="20" spans="1:4" ht="21" customHeight="1">
      <c r="A20" s="68" t="s">
        <v>798</v>
      </c>
      <c r="B20" s="68"/>
      <c r="C20" s="68"/>
      <c r="D20" s="66"/>
    </row>
    <row r="21" spans="1:4" ht="21" customHeight="1">
      <c r="A21" s="69"/>
      <c r="B21" s="69"/>
      <c r="C21" s="69"/>
      <c r="D21" s="66"/>
    </row>
    <row r="22" spans="1:4" ht="21" customHeight="1">
      <c r="A22" s="63" t="s">
        <v>679</v>
      </c>
      <c r="B22" s="63"/>
      <c r="C22" s="63"/>
      <c r="D22" s="66"/>
    </row>
    <row r="23" spans="1:4" ht="21" customHeight="1">
      <c r="A23" s="287" t="s">
        <v>799</v>
      </c>
      <c r="B23" s="287"/>
      <c r="C23" s="287"/>
      <c r="D23" s="287"/>
    </row>
  </sheetData>
  <mergeCells count="2">
    <mergeCell ref="A2:D2"/>
    <mergeCell ref="A23:D23"/>
  </mergeCells>
  <phoneticPr fontId="52" type="noConversion"/>
  <printOptions horizontalCentered="1"/>
  <pageMargins left="0.69652777777777775" right="0.69652777777777775" top="0.75138888888888888" bottom="0.75138888888888888" header="0.2986111111111111" footer="0.2986111111111111"/>
  <pageSetup paperSize="9" orientation="portrait" verticalDpi="0"/>
  <headerFooter alignWithMargins="0"/>
</worksheet>
</file>

<file path=xl/worksheets/sheet15.xml><?xml version="1.0" encoding="utf-8"?>
<worksheet xmlns="http://schemas.openxmlformats.org/spreadsheetml/2006/main" xmlns:r="http://schemas.openxmlformats.org/officeDocument/2006/relationships">
  <dimension ref="A1:H22"/>
  <sheetViews>
    <sheetView workbookViewId="0">
      <selection activeCell="A4" sqref="A4:D22"/>
    </sheetView>
  </sheetViews>
  <sheetFormatPr defaultColWidth="9" defaultRowHeight="14.25"/>
  <cols>
    <col min="1" max="1" width="35.375" customWidth="1"/>
    <col min="2" max="3" width="15.75" customWidth="1"/>
    <col min="4" max="4" width="11.5" customWidth="1"/>
  </cols>
  <sheetData>
    <row r="1" spans="1:4" ht="23.1" customHeight="1">
      <c r="A1" s="55" t="s">
        <v>800</v>
      </c>
      <c r="B1" s="55"/>
      <c r="C1" s="55"/>
    </row>
    <row r="2" spans="1:4" ht="25.5">
      <c r="A2" s="286" t="s">
        <v>801</v>
      </c>
      <c r="B2" s="286"/>
      <c r="C2" s="286"/>
      <c r="D2" s="286"/>
    </row>
    <row r="3" spans="1:4" ht="21.95" customHeight="1">
      <c r="A3" s="56"/>
      <c r="B3" s="56"/>
      <c r="C3" s="56"/>
      <c r="D3" s="9" t="s">
        <v>31</v>
      </c>
    </row>
    <row r="4" spans="1:4" s="54" customFormat="1" ht="21.95" customHeight="1">
      <c r="A4" s="57" t="s">
        <v>802</v>
      </c>
      <c r="B4" s="57" t="s">
        <v>790</v>
      </c>
      <c r="C4" s="57" t="s">
        <v>35</v>
      </c>
      <c r="D4" s="57" t="s">
        <v>791</v>
      </c>
    </row>
    <row r="5" spans="1:4" ht="21.95" customHeight="1">
      <c r="A5" s="58" t="s">
        <v>803</v>
      </c>
      <c r="B5" s="58"/>
      <c r="C5" s="58"/>
      <c r="D5" s="58"/>
    </row>
    <row r="6" spans="1:4" ht="21.95" customHeight="1">
      <c r="A6" s="58" t="s">
        <v>804</v>
      </c>
      <c r="B6" s="58"/>
      <c r="C6" s="58"/>
      <c r="D6" s="58"/>
    </row>
    <row r="7" spans="1:4" ht="21.95" customHeight="1">
      <c r="A7" s="58" t="s">
        <v>805</v>
      </c>
      <c r="B7" s="58"/>
      <c r="C7" s="58"/>
      <c r="D7" s="58"/>
    </row>
    <row r="8" spans="1:4" ht="21.95" customHeight="1">
      <c r="A8" s="58" t="s">
        <v>806</v>
      </c>
      <c r="B8" s="58"/>
      <c r="C8" s="58"/>
      <c r="D8" s="58"/>
    </row>
    <row r="9" spans="1:4" ht="21.95" customHeight="1">
      <c r="A9" s="58" t="s">
        <v>807</v>
      </c>
      <c r="B9" s="58"/>
      <c r="C9" s="58"/>
      <c r="D9" s="58"/>
    </row>
    <row r="10" spans="1:4" ht="21.95" customHeight="1">
      <c r="A10" s="58"/>
      <c r="B10" s="58"/>
      <c r="C10" s="58"/>
      <c r="D10" s="58"/>
    </row>
    <row r="11" spans="1:4" ht="21.95" customHeight="1">
      <c r="A11" s="58"/>
      <c r="B11" s="58"/>
      <c r="C11" s="58"/>
      <c r="D11" s="58"/>
    </row>
    <row r="12" spans="1:4" ht="21.95" customHeight="1">
      <c r="A12" s="58"/>
      <c r="B12" s="58"/>
      <c r="C12" s="58"/>
      <c r="D12" s="58"/>
    </row>
    <row r="13" spans="1:4" ht="21.95" customHeight="1">
      <c r="A13" s="58"/>
      <c r="B13" s="58"/>
      <c r="C13" s="58"/>
      <c r="D13" s="58"/>
    </row>
    <row r="14" spans="1:4" ht="21.95" customHeight="1">
      <c r="A14" s="58"/>
      <c r="B14" s="58"/>
      <c r="C14" s="58"/>
      <c r="D14" s="58"/>
    </row>
    <row r="15" spans="1:4" ht="21.95" customHeight="1">
      <c r="A15" s="58"/>
      <c r="B15" s="58"/>
      <c r="C15" s="58"/>
      <c r="D15" s="58"/>
    </row>
    <row r="16" spans="1:4" ht="21.95" customHeight="1">
      <c r="A16" s="58"/>
      <c r="B16" s="58"/>
      <c r="C16" s="58"/>
      <c r="D16" s="58"/>
    </row>
    <row r="17" spans="1:8" ht="21.95" customHeight="1">
      <c r="A17" s="58"/>
      <c r="B17" s="58"/>
      <c r="C17" s="58"/>
      <c r="D17" s="58"/>
    </row>
    <row r="18" spans="1:8" ht="21.95" customHeight="1">
      <c r="A18" s="59" t="s">
        <v>808</v>
      </c>
      <c r="B18" s="58"/>
      <c r="C18" s="58"/>
      <c r="D18" s="58"/>
    </row>
    <row r="19" spans="1:8" ht="21.95" customHeight="1">
      <c r="A19" s="60" t="s">
        <v>809</v>
      </c>
      <c r="B19" s="58"/>
      <c r="C19" s="58"/>
      <c r="D19" s="58"/>
      <c r="H19" s="61"/>
    </row>
    <row r="20" spans="1:8" ht="21.95" customHeight="1">
      <c r="A20" s="62"/>
      <c r="B20" s="58"/>
      <c r="C20" s="58"/>
      <c r="D20" s="58"/>
    </row>
    <row r="21" spans="1:8" ht="21.95" customHeight="1">
      <c r="A21" s="63" t="s">
        <v>104</v>
      </c>
      <c r="B21" s="58"/>
      <c r="C21" s="58"/>
      <c r="D21" s="58"/>
    </row>
    <row r="22" spans="1:8" ht="21" customHeight="1">
      <c r="A22" s="288" t="s">
        <v>810</v>
      </c>
      <c r="B22" s="288"/>
      <c r="C22" s="288"/>
      <c r="D22" s="288"/>
    </row>
  </sheetData>
  <mergeCells count="2">
    <mergeCell ref="A2:D2"/>
    <mergeCell ref="A22:D22"/>
  </mergeCells>
  <phoneticPr fontId="52" type="noConversion"/>
  <printOptions horizontalCentered="1"/>
  <pageMargins left="0.75138888888888888" right="0.75138888888888888" top="1" bottom="1" header="0.5" footer="0.5"/>
  <pageSetup paperSize="9" orientation="portrait" verticalDpi="0"/>
  <headerFooter alignWithMargins="0"/>
</worksheet>
</file>

<file path=xl/worksheets/sheet16.xml><?xml version="1.0" encoding="utf-8"?>
<worksheet xmlns="http://schemas.openxmlformats.org/spreadsheetml/2006/main" xmlns:r="http://schemas.openxmlformats.org/officeDocument/2006/relationships">
  <dimension ref="A1:B14"/>
  <sheetViews>
    <sheetView zoomScaleSheetLayoutView="100" workbookViewId="0">
      <selection activeCell="A5" sqref="A5"/>
    </sheetView>
  </sheetViews>
  <sheetFormatPr defaultColWidth="9" defaultRowHeight="14.25"/>
  <cols>
    <col min="1" max="1" width="67.375" customWidth="1"/>
    <col min="2" max="2" width="9.625" customWidth="1"/>
  </cols>
  <sheetData>
    <row r="1" spans="1:2" ht="27" customHeight="1">
      <c r="A1" s="44" t="s">
        <v>811</v>
      </c>
      <c r="B1" s="45"/>
    </row>
    <row r="2" spans="1:2" ht="35.1" customHeight="1">
      <c r="A2" s="284" t="s">
        <v>812</v>
      </c>
      <c r="B2" s="284"/>
    </row>
    <row r="3" spans="1:2" ht="29.1" customHeight="1">
      <c r="A3" s="46"/>
      <c r="B3" s="47" t="s">
        <v>31</v>
      </c>
    </row>
    <row r="4" spans="1:2" ht="27.95" customHeight="1">
      <c r="A4" s="48" t="s">
        <v>771</v>
      </c>
      <c r="B4" s="49" t="s">
        <v>505</v>
      </c>
    </row>
    <row r="5" spans="1:2" ht="27.95" customHeight="1">
      <c r="A5" s="50"/>
      <c r="B5" s="51"/>
    </row>
    <row r="6" spans="1:2" ht="27.95" customHeight="1">
      <c r="A6" s="50"/>
      <c r="B6" s="51"/>
    </row>
    <row r="7" spans="1:2" ht="27.95" customHeight="1">
      <c r="A7" s="50"/>
      <c r="B7" s="51"/>
    </row>
    <row r="8" spans="1:2" ht="27.95" customHeight="1">
      <c r="A8" s="50"/>
      <c r="B8" s="51"/>
    </row>
    <row r="9" spans="1:2" ht="27.95" customHeight="1">
      <c r="A9" s="50"/>
      <c r="B9" s="51"/>
    </row>
    <row r="10" spans="1:2" ht="27.95" customHeight="1">
      <c r="A10" s="50"/>
      <c r="B10" s="51"/>
    </row>
    <row r="11" spans="1:2" ht="27.95" customHeight="1">
      <c r="A11" s="50"/>
      <c r="B11" s="51"/>
    </row>
    <row r="12" spans="1:2" ht="27.95" customHeight="1">
      <c r="A12" s="50"/>
      <c r="B12" s="51"/>
    </row>
    <row r="13" spans="1:2" ht="27.95" customHeight="1">
      <c r="A13" s="50"/>
      <c r="B13" s="51"/>
    </row>
    <row r="14" spans="1:2" ht="27.95" customHeight="1">
      <c r="A14" s="52" t="s">
        <v>779</v>
      </c>
      <c r="B14" s="53">
        <f>SUM(B5:B13)</f>
        <v>0</v>
      </c>
    </row>
  </sheetData>
  <mergeCells count="1">
    <mergeCell ref="A2:B2"/>
  </mergeCells>
  <phoneticPr fontId="52" type="noConversion"/>
  <pageMargins left="0.75" right="0.75" top="1" bottom="1" header="0.51111111111111107" footer="0.51111111111111107"/>
  <pageSetup paperSize="9" orientation="portrait" horizontalDpi="0" verticalDpi="0"/>
  <headerFooter alignWithMargins="0"/>
</worksheet>
</file>

<file path=xl/worksheets/sheet17.xml><?xml version="1.0" encoding="utf-8"?>
<worksheet xmlns="http://schemas.openxmlformats.org/spreadsheetml/2006/main" xmlns:r="http://schemas.openxmlformats.org/officeDocument/2006/relationships">
  <dimension ref="A1:H26"/>
  <sheetViews>
    <sheetView workbookViewId="0">
      <selection activeCell="C12" sqref="C12"/>
    </sheetView>
  </sheetViews>
  <sheetFormatPr defaultColWidth="9" defaultRowHeight="14.25"/>
  <cols>
    <col min="1" max="1" width="29.375" customWidth="1"/>
    <col min="2" max="2" width="7.375" customWidth="1"/>
    <col min="3" max="3" width="12.875" customWidth="1"/>
    <col min="4" max="4" width="17.125" customWidth="1"/>
    <col min="5" max="5" width="12.875" customWidth="1"/>
    <col min="6" max="6" width="13.5" customWidth="1"/>
    <col min="7" max="8" width="12.625" customWidth="1"/>
  </cols>
  <sheetData>
    <row r="1" spans="1:8" ht="21" customHeight="1">
      <c r="A1" s="2" t="s">
        <v>813</v>
      </c>
      <c r="B1" s="3"/>
      <c r="C1" s="3"/>
      <c r="D1" s="3"/>
      <c r="E1" s="3"/>
      <c r="F1" s="3"/>
      <c r="G1" s="3"/>
      <c r="H1" s="3"/>
    </row>
    <row r="2" spans="1:8" ht="25.5">
      <c r="A2" s="289" t="s">
        <v>814</v>
      </c>
      <c r="B2" s="289"/>
      <c r="C2" s="290"/>
      <c r="D2" s="290"/>
      <c r="E2" s="289"/>
      <c r="F2" s="289"/>
      <c r="G2" s="289"/>
      <c r="H2" s="289"/>
    </row>
    <row r="3" spans="1:8" ht="20.100000000000001" customHeight="1">
      <c r="A3" s="4"/>
      <c r="B3" s="5"/>
      <c r="C3" s="32"/>
      <c r="D3" s="33"/>
      <c r="E3" s="5"/>
      <c r="F3" s="5"/>
      <c r="G3" s="7"/>
      <c r="H3" s="34" t="s">
        <v>503</v>
      </c>
    </row>
    <row r="4" spans="1:8" s="1" customFormat="1" ht="39.75" customHeight="1">
      <c r="A4" s="10" t="s">
        <v>815</v>
      </c>
      <c r="B4" s="11" t="s">
        <v>115</v>
      </c>
      <c r="C4" s="12" t="s">
        <v>816</v>
      </c>
      <c r="D4" s="13" t="s">
        <v>817</v>
      </c>
      <c r="E4" s="14" t="s">
        <v>818</v>
      </c>
      <c r="F4" s="14" t="s">
        <v>819</v>
      </c>
      <c r="G4" s="11" t="s">
        <v>820</v>
      </c>
      <c r="H4" s="12" t="s">
        <v>821</v>
      </c>
    </row>
    <row r="5" spans="1:8" s="1" customFormat="1" ht="24" customHeight="1">
      <c r="A5" s="29" t="s">
        <v>822</v>
      </c>
      <c r="B5" s="16">
        <f t="shared" ref="B5:B13" si="0">SUM(C5:H5)</f>
        <v>11401</v>
      </c>
      <c r="C5" s="35">
        <f t="shared" ref="C5:H5" si="1">SUM(C6:C11)</f>
        <v>11401</v>
      </c>
      <c r="D5" s="35">
        <f t="shared" si="1"/>
        <v>0</v>
      </c>
      <c r="E5" s="35">
        <f t="shared" si="1"/>
        <v>0</v>
      </c>
      <c r="F5" s="35">
        <f t="shared" si="1"/>
        <v>0</v>
      </c>
      <c r="G5" s="35">
        <f t="shared" si="1"/>
        <v>0</v>
      </c>
      <c r="H5" s="35">
        <f t="shared" si="1"/>
        <v>0</v>
      </c>
    </row>
    <row r="6" spans="1:8" s="1" customFormat="1" ht="24" customHeight="1">
      <c r="A6" s="15" t="s">
        <v>823</v>
      </c>
      <c r="B6" s="16">
        <f t="shared" si="0"/>
        <v>1837</v>
      </c>
      <c r="C6" s="17">
        <v>1837</v>
      </c>
      <c r="D6" s="18"/>
      <c r="E6" s="19"/>
      <c r="F6" s="36"/>
      <c r="G6" s="16"/>
      <c r="H6" s="16"/>
    </row>
    <row r="7" spans="1:8" s="1" customFormat="1" ht="24" customHeight="1">
      <c r="A7" s="15" t="s">
        <v>824</v>
      </c>
      <c r="B7" s="16">
        <f t="shared" si="0"/>
        <v>0</v>
      </c>
      <c r="C7" s="17"/>
      <c r="D7" s="18"/>
      <c r="E7" s="19"/>
      <c r="F7" s="37"/>
      <c r="G7" s="16"/>
      <c r="H7" s="16"/>
    </row>
    <row r="8" spans="1:8" s="1" customFormat="1" ht="24" customHeight="1">
      <c r="A8" s="25" t="s">
        <v>825</v>
      </c>
      <c r="B8" s="16">
        <f t="shared" si="0"/>
        <v>8919</v>
      </c>
      <c r="C8" s="17">
        <v>8919</v>
      </c>
      <c r="D8" s="18"/>
      <c r="E8" s="19"/>
      <c r="F8" s="37"/>
      <c r="G8" s="23"/>
      <c r="H8" s="16"/>
    </row>
    <row r="9" spans="1:8" s="1" customFormat="1" ht="24" customHeight="1">
      <c r="A9" s="25" t="s">
        <v>826</v>
      </c>
      <c r="B9" s="16">
        <f t="shared" si="0"/>
        <v>644</v>
      </c>
      <c r="C9" s="17">
        <v>644</v>
      </c>
      <c r="D9" s="17"/>
      <c r="E9" s="19"/>
      <c r="F9" s="26"/>
      <c r="G9" s="26"/>
      <c r="H9" s="16"/>
    </row>
    <row r="10" spans="1:8" s="1" customFormat="1" ht="24" customHeight="1">
      <c r="A10" s="25" t="s">
        <v>827</v>
      </c>
      <c r="B10" s="16">
        <f t="shared" si="0"/>
        <v>0</v>
      </c>
      <c r="C10" s="17"/>
      <c r="D10" s="17"/>
      <c r="E10" s="19"/>
      <c r="F10" s="16"/>
      <c r="G10" s="23"/>
      <c r="H10" s="16"/>
    </row>
    <row r="11" spans="1:8" s="1" customFormat="1" ht="24" customHeight="1">
      <c r="A11" s="25" t="s">
        <v>828</v>
      </c>
      <c r="B11" s="16">
        <f t="shared" si="0"/>
        <v>1</v>
      </c>
      <c r="C11" s="17">
        <v>1</v>
      </c>
      <c r="D11" s="17"/>
      <c r="E11" s="17"/>
      <c r="F11" s="16"/>
      <c r="G11" s="38"/>
      <c r="H11" s="16"/>
    </row>
    <row r="12" spans="1:8" ht="24" customHeight="1">
      <c r="A12" s="39" t="s">
        <v>829</v>
      </c>
      <c r="B12" s="16">
        <f t="shared" si="0"/>
        <v>22829</v>
      </c>
      <c r="C12" s="40">
        <v>22829</v>
      </c>
      <c r="D12" s="40"/>
      <c r="E12" s="40"/>
      <c r="F12" s="41"/>
      <c r="G12" s="41"/>
      <c r="H12" s="41"/>
    </row>
    <row r="13" spans="1:8" ht="24" customHeight="1">
      <c r="A13" s="42" t="s">
        <v>115</v>
      </c>
      <c r="B13" s="16">
        <f t="shared" si="0"/>
        <v>34230</v>
      </c>
      <c r="C13" s="40">
        <f t="shared" ref="C13:H13" si="2">C5+C12</f>
        <v>34230</v>
      </c>
      <c r="D13" s="40">
        <f t="shared" si="2"/>
        <v>0</v>
      </c>
      <c r="E13" s="40">
        <f t="shared" si="2"/>
        <v>0</v>
      </c>
      <c r="F13" s="40">
        <f t="shared" si="2"/>
        <v>0</v>
      </c>
      <c r="G13" s="40">
        <f t="shared" si="2"/>
        <v>0</v>
      </c>
      <c r="H13" s="40">
        <f t="shared" si="2"/>
        <v>0</v>
      </c>
    </row>
    <row r="18" spans="2:8">
      <c r="B18" s="43"/>
      <c r="C18" s="43"/>
      <c r="D18" s="43"/>
      <c r="E18" s="43"/>
      <c r="F18" s="43"/>
      <c r="G18" s="43"/>
      <c r="H18" s="43"/>
    </row>
    <row r="19" spans="2:8">
      <c r="B19" s="43"/>
      <c r="C19" s="43"/>
      <c r="D19" s="43"/>
      <c r="E19" s="43"/>
      <c r="F19" s="43"/>
      <c r="G19" s="43"/>
      <c r="H19" s="43"/>
    </row>
    <row r="20" spans="2:8">
      <c r="B20" s="43"/>
      <c r="C20" s="43"/>
      <c r="D20" s="43"/>
      <c r="E20" s="43"/>
      <c r="F20" s="43"/>
      <c r="G20" s="43"/>
      <c r="H20" s="43"/>
    </row>
    <row r="21" spans="2:8">
      <c r="B21" s="43"/>
      <c r="C21" s="43"/>
      <c r="D21" s="43"/>
      <c r="E21" s="43"/>
      <c r="F21" s="43"/>
      <c r="G21" s="43"/>
      <c r="H21" s="43"/>
    </row>
    <row r="22" spans="2:8">
      <c r="B22" s="43"/>
      <c r="C22" s="43"/>
      <c r="D22" s="43"/>
      <c r="E22" s="43"/>
      <c r="F22" s="43"/>
      <c r="G22" s="43"/>
      <c r="H22" s="43"/>
    </row>
    <row r="23" spans="2:8">
      <c r="B23" s="43"/>
      <c r="C23" s="43"/>
      <c r="D23" s="43"/>
      <c r="E23" s="43"/>
      <c r="F23" s="43"/>
      <c r="G23" s="43"/>
      <c r="H23" s="43"/>
    </row>
    <row r="24" spans="2:8">
      <c r="B24" s="43"/>
      <c r="C24" s="43"/>
      <c r="D24" s="43"/>
      <c r="E24" s="43"/>
      <c r="F24" s="43"/>
      <c r="G24" s="43"/>
      <c r="H24" s="43"/>
    </row>
    <row r="25" spans="2:8">
      <c r="B25" s="43"/>
      <c r="C25" s="43"/>
      <c r="D25" s="43"/>
      <c r="E25" s="43"/>
      <c r="F25" s="43"/>
      <c r="G25" s="43"/>
      <c r="H25" s="43"/>
    </row>
    <row r="26" spans="2:8">
      <c r="B26" s="43"/>
      <c r="C26" s="43"/>
      <c r="D26" s="43"/>
      <c r="E26" s="43"/>
      <c r="F26" s="43"/>
      <c r="G26" s="43"/>
      <c r="H26" s="43"/>
    </row>
  </sheetData>
  <mergeCells count="1">
    <mergeCell ref="A2:H2"/>
  </mergeCells>
  <phoneticPr fontId="52" type="noConversion"/>
  <printOptions horizontalCentered="1"/>
  <pageMargins left="0.75138888888888888" right="0.75138888888888888" top="1" bottom="1" header="0.5" footer="0.5"/>
  <pageSetup paperSize="9" orientation="landscape" verticalDpi="0"/>
  <headerFooter alignWithMargins="0"/>
</worksheet>
</file>

<file path=xl/worksheets/sheet18.xml><?xml version="1.0" encoding="utf-8"?>
<worksheet xmlns="http://schemas.openxmlformats.org/spreadsheetml/2006/main" xmlns:r="http://schemas.openxmlformats.org/officeDocument/2006/relationships">
  <dimension ref="A1:H12"/>
  <sheetViews>
    <sheetView workbookViewId="0">
      <selection activeCell="G21" sqref="G21"/>
    </sheetView>
  </sheetViews>
  <sheetFormatPr defaultColWidth="9" defaultRowHeight="14.25"/>
  <cols>
    <col min="1" max="1" width="33.75" customWidth="1"/>
    <col min="2" max="2" width="7.375" customWidth="1"/>
    <col min="3" max="3" width="14.125" customWidth="1"/>
    <col min="4" max="4" width="17.125" customWidth="1"/>
    <col min="5" max="5" width="13.5" customWidth="1"/>
    <col min="6" max="6" width="13.625" customWidth="1"/>
    <col min="7" max="8" width="12.625" customWidth="1"/>
  </cols>
  <sheetData>
    <row r="1" spans="1:8" ht="21" customHeight="1">
      <c r="A1" s="2" t="s">
        <v>830</v>
      </c>
      <c r="B1" s="3"/>
      <c r="C1" s="3"/>
      <c r="D1" s="3"/>
      <c r="E1" s="3"/>
      <c r="F1" s="3"/>
      <c r="G1" s="3"/>
    </row>
    <row r="2" spans="1:8" ht="25.5">
      <c r="A2" s="289" t="s">
        <v>831</v>
      </c>
      <c r="B2" s="289"/>
      <c r="C2" s="289"/>
      <c r="D2" s="289"/>
      <c r="E2" s="289"/>
      <c r="F2" s="289"/>
      <c r="G2" s="289"/>
      <c r="H2" s="289"/>
    </row>
    <row r="3" spans="1:8" ht="24" customHeight="1">
      <c r="A3" s="4"/>
      <c r="B3" s="5"/>
      <c r="C3" s="6"/>
      <c r="D3" s="5"/>
      <c r="E3" s="5"/>
      <c r="F3" s="7"/>
      <c r="G3" s="8"/>
      <c r="H3" s="9" t="s">
        <v>31</v>
      </c>
    </row>
    <row r="4" spans="1:8" s="1" customFormat="1" ht="39.75" customHeight="1">
      <c r="A4" s="10" t="s">
        <v>815</v>
      </c>
      <c r="B4" s="11" t="s">
        <v>115</v>
      </c>
      <c r="C4" s="12" t="s">
        <v>816</v>
      </c>
      <c r="D4" s="13" t="s">
        <v>817</v>
      </c>
      <c r="E4" s="14" t="s">
        <v>818</v>
      </c>
      <c r="F4" s="14" t="s">
        <v>819</v>
      </c>
      <c r="G4" s="11" t="s">
        <v>820</v>
      </c>
      <c r="H4" s="12" t="s">
        <v>821</v>
      </c>
    </row>
    <row r="5" spans="1:8" s="1" customFormat="1" ht="24.95" customHeight="1">
      <c r="A5" s="15" t="s">
        <v>832</v>
      </c>
      <c r="B5" s="16">
        <f t="shared" ref="B5:B12" si="0">SUM(C5:H5)</f>
        <v>8873</v>
      </c>
      <c r="C5" s="16">
        <f t="shared" ref="C5:H5" si="1">SUM(C6:C9)</f>
        <v>8873</v>
      </c>
      <c r="D5" s="16">
        <f t="shared" si="1"/>
        <v>0</v>
      </c>
      <c r="E5" s="16">
        <f t="shared" si="1"/>
        <v>0</v>
      </c>
      <c r="F5" s="16">
        <f t="shared" si="1"/>
        <v>0</v>
      </c>
      <c r="G5" s="16">
        <f t="shared" si="1"/>
        <v>0</v>
      </c>
      <c r="H5" s="16">
        <f t="shared" si="1"/>
        <v>0</v>
      </c>
    </row>
    <row r="6" spans="1:8" s="1" customFormat="1" ht="24.95" customHeight="1">
      <c r="A6" s="15" t="s">
        <v>833</v>
      </c>
      <c r="B6" s="16">
        <f t="shared" si="0"/>
        <v>8870</v>
      </c>
      <c r="C6" s="17">
        <v>8870</v>
      </c>
      <c r="D6" s="18"/>
      <c r="E6" s="19"/>
      <c r="F6" s="20"/>
      <c r="G6" s="21"/>
      <c r="H6" s="16"/>
    </row>
    <row r="7" spans="1:8" s="1" customFormat="1" ht="24.95" customHeight="1">
      <c r="A7" s="15" t="s">
        <v>834</v>
      </c>
      <c r="B7" s="16">
        <f t="shared" si="0"/>
        <v>2</v>
      </c>
      <c r="C7" s="17">
        <v>2</v>
      </c>
      <c r="D7" s="17"/>
      <c r="E7" s="19"/>
      <c r="F7" s="22"/>
      <c r="G7" s="23"/>
      <c r="H7" s="24"/>
    </row>
    <row r="8" spans="1:8" s="1" customFormat="1" ht="24.95" customHeight="1">
      <c r="A8" s="25" t="s">
        <v>835</v>
      </c>
      <c r="B8" s="16">
        <f t="shared" si="0"/>
        <v>1</v>
      </c>
      <c r="C8" s="17">
        <v>1</v>
      </c>
      <c r="D8" s="17"/>
      <c r="E8" s="19"/>
      <c r="F8" s="26"/>
      <c r="G8" s="16"/>
      <c r="H8" s="27"/>
    </row>
    <row r="9" spans="1:8" s="1" customFormat="1" ht="24.95" customHeight="1">
      <c r="A9" s="28" t="s">
        <v>836</v>
      </c>
      <c r="B9" s="16">
        <f t="shared" si="0"/>
        <v>0</v>
      </c>
      <c r="C9" s="17"/>
      <c r="D9" s="17"/>
      <c r="E9" s="19"/>
      <c r="F9" s="26"/>
      <c r="G9" s="21"/>
      <c r="H9" s="21"/>
    </row>
    <row r="10" spans="1:8" s="1" customFormat="1" ht="24.95" customHeight="1">
      <c r="A10" s="29" t="s">
        <v>837</v>
      </c>
      <c r="B10" s="16">
        <f t="shared" si="0"/>
        <v>2528</v>
      </c>
      <c r="C10" s="17">
        <v>2528</v>
      </c>
      <c r="D10" s="17"/>
      <c r="E10" s="19"/>
      <c r="F10" s="16"/>
      <c r="G10" s="21"/>
      <c r="H10" s="21"/>
    </row>
    <row r="11" spans="1:8" s="1" customFormat="1" ht="24.95" customHeight="1">
      <c r="A11" s="15" t="s">
        <v>838</v>
      </c>
      <c r="B11" s="16">
        <f t="shared" si="0"/>
        <v>25357</v>
      </c>
      <c r="C11" s="17">
        <v>25357</v>
      </c>
      <c r="D11" s="17"/>
      <c r="E11" s="19"/>
      <c r="F11" s="16"/>
      <c r="G11" s="21"/>
      <c r="H11" s="21"/>
    </row>
    <row r="12" spans="1:8" ht="24.95" customHeight="1">
      <c r="A12" s="30" t="s">
        <v>115</v>
      </c>
      <c r="B12" s="16">
        <f t="shared" si="0"/>
        <v>34230</v>
      </c>
      <c r="C12" s="31">
        <f t="shared" ref="C12:H12" si="2">C5+C11</f>
        <v>34230</v>
      </c>
      <c r="D12" s="31">
        <f t="shared" si="2"/>
        <v>0</v>
      </c>
      <c r="E12" s="31">
        <f t="shared" si="2"/>
        <v>0</v>
      </c>
      <c r="F12" s="31">
        <f t="shared" si="2"/>
        <v>0</v>
      </c>
      <c r="G12" s="31">
        <f t="shared" si="2"/>
        <v>0</v>
      </c>
      <c r="H12" s="31">
        <f t="shared" si="2"/>
        <v>0</v>
      </c>
    </row>
  </sheetData>
  <mergeCells count="1">
    <mergeCell ref="A2:H2"/>
  </mergeCells>
  <phoneticPr fontId="52" type="noConversion"/>
  <printOptions horizontalCentered="1"/>
  <pageMargins left="0.69652777777777775" right="0.69652777777777775" top="0.75138888888888888" bottom="0.75138888888888888" header="0.2986111111111111" footer="0.2986111111111111"/>
  <pageSetup paperSize="9" orientation="landscape" verticalDpi="0"/>
  <headerFooter alignWithMargins="0"/>
</worksheet>
</file>

<file path=xl/worksheets/sheet19.xml><?xml version="1.0" encoding="utf-8"?>
<worksheet xmlns="http://schemas.openxmlformats.org/spreadsheetml/2006/main" xmlns:r="http://schemas.openxmlformats.org/officeDocument/2006/relationships">
  <dimension ref="A1:E10"/>
  <sheetViews>
    <sheetView tabSelected="1" workbookViewId="0">
      <selection activeCell="H9" sqref="H9"/>
    </sheetView>
  </sheetViews>
  <sheetFormatPr defaultRowHeight="14.25"/>
  <cols>
    <col min="1" max="1" width="10.75" customWidth="1"/>
    <col min="2" max="3" width="7.625" customWidth="1"/>
    <col min="4" max="4" width="37" customWidth="1"/>
    <col min="5" max="5" width="15.875" customWidth="1"/>
  </cols>
  <sheetData>
    <row r="1" spans="1:5">
      <c r="A1" s="253" t="s">
        <v>840</v>
      </c>
      <c r="B1" s="252"/>
      <c r="C1" s="252"/>
      <c r="D1" s="252"/>
      <c r="E1" s="252"/>
    </row>
    <row r="2" spans="1:5" ht="21" customHeight="1">
      <c r="A2" s="289" t="s">
        <v>841</v>
      </c>
      <c r="B2" s="289"/>
      <c r="C2" s="289"/>
      <c r="D2" s="289"/>
      <c r="E2" s="289"/>
    </row>
    <row r="3" spans="1:5" ht="21" customHeight="1">
      <c r="A3" s="252"/>
      <c r="B3" s="252"/>
      <c r="C3" s="252"/>
      <c r="D3" s="252"/>
      <c r="E3" s="252" t="s">
        <v>31</v>
      </c>
    </row>
    <row r="4" spans="1:5" ht="25.5" customHeight="1">
      <c r="A4" s="254" t="s">
        <v>842</v>
      </c>
      <c r="B4" s="255"/>
      <c r="C4" s="256"/>
      <c r="D4" s="257" t="s">
        <v>843</v>
      </c>
      <c r="E4" s="258" t="s">
        <v>505</v>
      </c>
    </row>
    <row r="5" spans="1:5" ht="25.5" customHeight="1">
      <c r="A5" s="254" t="s">
        <v>844</v>
      </c>
      <c r="B5" s="260" t="s">
        <v>845</v>
      </c>
      <c r="C5" s="260" t="s">
        <v>846</v>
      </c>
      <c r="D5" s="260"/>
      <c r="E5" s="260"/>
    </row>
    <row r="6" spans="1:5" ht="25.5" customHeight="1">
      <c r="A6" s="254">
        <v>209</v>
      </c>
      <c r="B6" s="260"/>
      <c r="C6" s="259"/>
      <c r="D6" s="250" t="s">
        <v>847</v>
      </c>
      <c r="E6" s="17">
        <v>8873</v>
      </c>
    </row>
    <row r="7" spans="1:5" ht="25.5" customHeight="1">
      <c r="A7" s="254">
        <v>209</v>
      </c>
      <c r="B7" s="260">
        <v>10</v>
      </c>
      <c r="C7" s="259"/>
      <c r="D7" s="261" t="s">
        <v>856</v>
      </c>
      <c r="E7" s="17">
        <v>8873</v>
      </c>
    </row>
    <row r="8" spans="1:5" ht="25.5" customHeight="1">
      <c r="A8" s="254">
        <v>209</v>
      </c>
      <c r="B8" s="260">
        <v>10</v>
      </c>
      <c r="C8" s="259" t="s">
        <v>848</v>
      </c>
      <c r="D8" s="249" t="s">
        <v>849</v>
      </c>
      <c r="E8" s="17">
        <v>8490</v>
      </c>
    </row>
    <row r="9" spans="1:5" ht="25.5" customHeight="1">
      <c r="A9" s="251" t="s">
        <v>850</v>
      </c>
      <c r="B9" s="260" t="s">
        <v>851</v>
      </c>
      <c r="C9" s="259" t="s">
        <v>852</v>
      </c>
      <c r="D9" s="249" t="s">
        <v>853</v>
      </c>
      <c r="E9" s="17">
        <v>380</v>
      </c>
    </row>
    <row r="10" spans="1:5" ht="25.5" customHeight="1">
      <c r="A10" s="251" t="s">
        <v>850</v>
      </c>
      <c r="B10" s="260" t="s">
        <v>851</v>
      </c>
      <c r="C10" s="259" t="s">
        <v>854</v>
      </c>
      <c r="D10" s="249" t="s">
        <v>855</v>
      </c>
      <c r="E10" s="17">
        <v>3</v>
      </c>
    </row>
  </sheetData>
  <mergeCells count="1">
    <mergeCell ref="A2:E2"/>
  </mergeCells>
  <phoneticPr fontId="5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K22"/>
  <sheetViews>
    <sheetView workbookViewId="0">
      <selection activeCell="A27" sqref="A27"/>
    </sheetView>
  </sheetViews>
  <sheetFormatPr defaultRowHeight="14.25"/>
  <cols>
    <col min="1" max="1" width="84.75" style="232" customWidth="1"/>
    <col min="2" max="16384" width="9" style="232"/>
  </cols>
  <sheetData>
    <row r="1" spans="1:11" ht="75" customHeight="1">
      <c r="A1" s="233" t="s">
        <v>8</v>
      </c>
    </row>
    <row r="2" spans="1:11" customFormat="1" ht="27.95" customHeight="1">
      <c r="A2" s="234" t="s">
        <v>9</v>
      </c>
      <c r="B2" s="232"/>
      <c r="C2" s="232"/>
      <c r="D2" s="232"/>
      <c r="E2" s="232"/>
      <c r="F2" s="232"/>
    </row>
    <row r="3" spans="1:11" s="231" customFormat="1" ht="27.95" customHeight="1">
      <c r="A3" s="235" t="s">
        <v>10</v>
      </c>
      <c r="B3" s="236"/>
      <c r="C3" s="236"/>
      <c r="D3" s="236"/>
      <c r="E3" s="236"/>
      <c r="F3" s="236"/>
    </row>
    <row r="4" spans="1:11" s="231" customFormat="1" ht="27.95" customHeight="1">
      <c r="A4" s="235" t="s">
        <v>11</v>
      </c>
      <c r="B4" s="236"/>
      <c r="C4" s="236"/>
      <c r="D4" s="236"/>
      <c r="E4" s="236"/>
      <c r="F4" s="236"/>
    </row>
    <row r="5" spans="1:11" s="231" customFormat="1" ht="27.95" customHeight="1">
      <c r="A5" s="235" t="s">
        <v>12</v>
      </c>
      <c r="B5" s="237"/>
      <c r="C5" s="237"/>
      <c r="D5" s="237"/>
      <c r="E5" s="237"/>
      <c r="F5" s="236"/>
    </row>
    <row r="6" spans="1:11" s="231" customFormat="1" ht="27.95" customHeight="1">
      <c r="A6" s="238" t="s">
        <v>13</v>
      </c>
      <c r="B6" s="239"/>
      <c r="C6" s="239"/>
      <c r="D6" s="239"/>
      <c r="E6" s="239"/>
      <c r="F6" s="239"/>
      <c r="G6" s="239"/>
      <c r="H6" s="239"/>
      <c r="I6" s="239"/>
      <c r="J6" s="239"/>
      <c r="K6" s="239"/>
    </row>
    <row r="7" spans="1:11" s="231" customFormat="1" ht="27.95" customHeight="1">
      <c r="A7" s="240" t="s">
        <v>14</v>
      </c>
      <c r="B7" s="241"/>
      <c r="C7" s="236"/>
      <c r="D7" s="236"/>
      <c r="E7" s="236"/>
      <c r="F7" s="236"/>
    </row>
    <row r="8" spans="1:11" s="231" customFormat="1" ht="27.95" customHeight="1">
      <c r="A8" s="238" t="s">
        <v>15</v>
      </c>
      <c r="B8" s="239"/>
    </row>
    <row r="9" spans="1:11" s="231" customFormat="1" ht="27.95" customHeight="1">
      <c r="A9" s="238" t="s">
        <v>16</v>
      </c>
      <c r="B9" s="239"/>
    </row>
    <row r="10" spans="1:11" s="231" customFormat="1" ht="27.95" customHeight="1">
      <c r="A10" s="234" t="s">
        <v>17</v>
      </c>
      <c r="B10" s="239"/>
    </row>
    <row r="11" spans="1:11" s="231" customFormat="1" ht="27.95" customHeight="1">
      <c r="A11" s="240" t="s">
        <v>18</v>
      </c>
      <c r="B11" s="242"/>
      <c r="C11" s="242"/>
      <c r="D11" s="242"/>
    </row>
    <row r="12" spans="1:11" s="231" customFormat="1" ht="27.95" customHeight="1">
      <c r="A12" s="240" t="s">
        <v>19</v>
      </c>
      <c r="B12" s="243"/>
      <c r="C12" s="243"/>
      <c r="D12" s="243"/>
      <c r="E12" s="243"/>
      <c r="F12" s="243"/>
      <c r="G12" s="243"/>
    </row>
    <row r="13" spans="1:11" s="231" customFormat="1" ht="27.95" customHeight="1">
      <c r="A13" s="240" t="s">
        <v>20</v>
      </c>
      <c r="B13" s="243"/>
      <c r="C13" s="243"/>
      <c r="D13" s="243"/>
      <c r="E13" s="243"/>
      <c r="F13" s="243"/>
      <c r="G13" s="243"/>
    </row>
    <row r="14" spans="1:11" s="231" customFormat="1" ht="27.95" customHeight="1">
      <c r="A14" s="240" t="s">
        <v>21</v>
      </c>
      <c r="B14" s="239"/>
    </row>
    <row r="15" spans="1:11" s="231" customFormat="1" ht="27.95" customHeight="1">
      <c r="A15" s="234" t="s">
        <v>22</v>
      </c>
      <c r="B15" s="243"/>
      <c r="C15" s="243"/>
      <c r="D15" s="243"/>
      <c r="E15" s="243"/>
      <c r="F15" s="243"/>
      <c r="G15" s="243"/>
    </row>
    <row r="16" spans="1:11" s="231" customFormat="1" ht="27.95" customHeight="1">
      <c r="A16" s="240" t="s">
        <v>23</v>
      </c>
      <c r="B16" s="243"/>
      <c r="C16" s="243"/>
      <c r="D16" s="243"/>
      <c r="E16" s="243"/>
      <c r="F16" s="243"/>
      <c r="G16" s="243"/>
    </row>
    <row r="17" spans="1:7" s="231" customFormat="1" ht="27.95" customHeight="1">
      <c r="A17" s="240" t="s">
        <v>24</v>
      </c>
      <c r="B17" s="243"/>
      <c r="C17" s="243"/>
      <c r="D17" s="243"/>
      <c r="E17" s="243"/>
      <c r="F17" s="243"/>
      <c r="G17" s="243"/>
    </row>
    <row r="18" spans="1:7" s="231" customFormat="1" ht="27.95" customHeight="1">
      <c r="A18" s="240" t="s">
        <v>25</v>
      </c>
      <c r="B18" s="243"/>
      <c r="C18" s="243"/>
      <c r="D18" s="243"/>
      <c r="E18" s="243"/>
      <c r="F18" s="243"/>
      <c r="G18" s="243"/>
    </row>
    <row r="19" spans="1:7" s="231" customFormat="1" ht="27.95" customHeight="1">
      <c r="A19" s="234" t="s">
        <v>26</v>
      </c>
      <c r="B19" s="243"/>
      <c r="C19" s="243"/>
      <c r="D19" s="243"/>
      <c r="E19" s="243"/>
      <c r="F19" s="243"/>
      <c r="G19" s="243"/>
    </row>
    <row r="20" spans="1:7" s="231" customFormat="1" ht="27.95" customHeight="1">
      <c r="A20" s="240" t="s">
        <v>27</v>
      </c>
      <c r="B20" s="243"/>
      <c r="C20" s="243"/>
      <c r="D20" s="243"/>
      <c r="E20" s="243"/>
      <c r="F20" s="243"/>
      <c r="G20" s="243"/>
    </row>
    <row r="21" spans="1:7" s="231" customFormat="1" ht="27.95" customHeight="1">
      <c r="A21" s="240" t="s">
        <v>28</v>
      </c>
      <c r="B21" s="243"/>
      <c r="C21" s="243"/>
      <c r="D21" s="243"/>
      <c r="E21" s="243"/>
      <c r="F21" s="243"/>
      <c r="G21" s="243"/>
    </row>
    <row r="22" spans="1:7" ht="20.25">
      <c r="A22" s="248" t="s">
        <v>839</v>
      </c>
    </row>
  </sheetData>
  <phoneticPr fontId="52" type="noConversion"/>
  <pageMargins left="0.75" right="0.75" top="1" bottom="1" header="0.5" footer="0.5"/>
  <pageSetup paperSize="9" orientation="portrait" horizontalDpi="0" verticalDpi="0"/>
  <headerFooter alignWithMargins="0"/>
</worksheet>
</file>

<file path=xl/worksheets/sheet3.xml><?xml version="1.0" encoding="utf-8"?>
<worksheet xmlns="http://schemas.openxmlformats.org/spreadsheetml/2006/main" xmlns:r="http://schemas.openxmlformats.org/officeDocument/2006/relationships">
  <dimension ref="A1:E43"/>
  <sheetViews>
    <sheetView zoomScaleSheetLayoutView="100" workbookViewId="0">
      <selection activeCell="A2" sqref="A2:E2"/>
    </sheetView>
  </sheetViews>
  <sheetFormatPr defaultRowHeight="12"/>
  <cols>
    <col min="1" max="1" width="29.625" style="205" customWidth="1"/>
    <col min="2" max="2" width="9.5" style="206" customWidth="1"/>
    <col min="3" max="3" width="13.875" style="206" customWidth="1"/>
    <col min="4" max="4" width="12.625" style="206" customWidth="1"/>
    <col min="5" max="5" width="11.25" style="206" customWidth="1"/>
    <col min="6" max="16384" width="9" style="205"/>
  </cols>
  <sheetData>
    <row r="1" spans="1:5" ht="15" customHeight="1">
      <c r="A1" s="207" t="s">
        <v>29</v>
      </c>
      <c r="B1" s="208"/>
      <c r="C1" s="208"/>
      <c r="D1" s="208"/>
      <c r="E1" s="208"/>
    </row>
    <row r="2" spans="1:5" ht="21" customHeight="1">
      <c r="A2" s="262" t="s">
        <v>30</v>
      </c>
      <c r="B2" s="263"/>
      <c r="C2" s="263"/>
      <c r="D2" s="263"/>
      <c r="E2" s="263"/>
    </row>
    <row r="3" spans="1:5" ht="15" customHeight="1">
      <c r="A3" s="209"/>
      <c r="B3" s="208"/>
      <c r="C3" s="208"/>
      <c r="D3" s="208"/>
      <c r="E3" s="210" t="s">
        <v>31</v>
      </c>
    </row>
    <row r="4" spans="1:5" ht="36" customHeight="1">
      <c r="A4" s="211" t="s">
        <v>32</v>
      </c>
      <c r="B4" s="212" t="s">
        <v>33</v>
      </c>
      <c r="C4" s="212" t="s">
        <v>34</v>
      </c>
      <c r="D4" s="211" t="s">
        <v>35</v>
      </c>
      <c r="E4" s="213" t="s">
        <v>36</v>
      </c>
    </row>
    <row r="5" spans="1:5" ht="17.100000000000001" customHeight="1">
      <c r="A5" s="214" t="s">
        <v>37</v>
      </c>
      <c r="B5" s="215">
        <f>SUM(B6:B21)</f>
        <v>82629</v>
      </c>
      <c r="C5" s="215">
        <f>SUM(C6:C21)</f>
        <v>93805</v>
      </c>
      <c r="D5" s="215">
        <f>SUM(D6:D21)</f>
        <v>103560</v>
      </c>
      <c r="E5" s="216">
        <f>(D5/C5-1)*100</f>
        <v>10.399232450295838</v>
      </c>
    </row>
    <row r="6" spans="1:5" ht="17.100000000000001" customHeight="1">
      <c r="A6" s="214" t="s">
        <v>38</v>
      </c>
      <c r="B6" s="217">
        <v>36048</v>
      </c>
      <c r="C6" s="217">
        <f>34063+10040-338</f>
        <v>43765</v>
      </c>
      <c r="D6" s="217">
        <f>38630+11400</f>
        <v>50030</v>
      </c>
      <c r="E6" s="216">
        <f>(D6/C6-1)*100</f>
        <v>14.315091968467964</v>
      </c>
    </row>
    <row r="7" spans="1:5" ht="17.100000000000001" customHeight="1">
      <c r="A7" s="214" t="s">
        <v>39</v>
      </c>
      <c r="B7" s="217">
        <v>338</v>
      </c>
      <c r="C7" s="217">
        <v>338</v>
      </c>
      <c r="D7" s="217"/>
      <c r="E7" s="216"/>
    </row>
    <row r="8" spans="1:5" ht="17.100000000000001" customHeight="1">
      <c r="A8" s="214" t="s">
        <v>40</v>
      </c>
      <c r="B8" s="217">
        <v>8004</v>
      </c>
      <c r="C8" s="217">
        <v>8227</v>
      </c>
      <c r="D8" s="217">
        <v>9220</v>
      </c>
      <c r="E8" s="216">
        <f>(D8/C8-1)*100</f>
        <v>12.070013370608979</v>
      </c>
    </row>
    <row r="9" spans="1:5" ht="17.100000000000001" customHeight="1">
      <c r="A9" s="214" t="s">
        <v>41</v>
      </c>
      <c r="B9" s="218"/>
      <c r="C9" s="218"/>
      <c r="D9" s="217"/>
      <c r="E9" s="216"/>
    </row>
    <row r="10" spans="1:5" ht="17.100000000000001" customHeight="1">
      <c r="A10" s="214" t="s">
        <v>42</v>
      </c>
      <c r="B10" s="217">
        <v>1700</v>
      </c>
      <c r="C10" s="217">
        <v>1733</v>
      </c>
      <c r="D10" s="217">
        <v>2050</v>
      </c>
      <c r="E10" s="216">
        <f t="shared" ref="E10:E31" si="0">(D10/C10-1)*100</f>
        <v>18.291979226774369</v>
      </c>
    </row>
    <row r="11" spans="1:5" ht="17.100000000000001" customHeight="1">
      <c r="A11" s="214" t="s">
        <v>43</v>
      </c>
      <c r="B11" s="217">
        <v>166</v>
      </c>
      <c r="C11" s="217">
        <v>166</v>
      </c>
      <c r="D11" s="217">
        <v>180</v>
      </c>
      <c r="E11" s="216">
        <f t="shared" si="0"/>
        <v>8.4337349397590309</v>
      </c>
    </row>
    <row r="12" spans="1:5" ht="17.100000000000001" customHeight="1">
      <c r="A12" s="214" t="s">
        <v>44</v>
      </c>
      <c r="B12" s="217">
        <v>4729</v>
      </c>
      <c r="C12" s="217">
        <v>5501</v>
      </c>
      <c r="D12" s="217">
        <v>6050</v>
      </c>
      <c r="E12" s="216">
        <f t="shared" si="0"/>
        <v>9.9800036357025945</v>
      </c>
    </row>
    <row r="13" spans="1:5" ht="17.100000000000001" customHeight="1">
      <c r="A13" s="214" t="s">
        <v>45</v>
      </c>
      <c r="B13" s="217">
        <v>2446</v>
      </c>
      <c r="C13" s="217">
        <v>2896</v>
      </c>
      <c r="D13" s="217">
        <v>2950</v>
      </c>
      <c r="E13" s="216">
        <f t="shared" si="0"/>
        <v>1.8646408839779083</v>
      </c>
    </row>
    <row r="14" spans="1:5" ht="17.100000000000001" customHeight="1">
      <c r="A14" s="214" t="s">
        <v>46</v>
      </c>
      <c r="B14" s="217">
        <v>1568</v>
      </c>
      <c r="C14" s="217">
        <v>1707</v>
      </c>
      <c r="D14" s="217">
        <v>1850</v>
      </c>
      <c r="E14" s="216">
        <f t="shared" si="0"/>
        <v>8.377270064440534</v>
      </c>
    </row>
    <row r="15" spans="1:5" ht="17.100000000000001" customHeight="1">
      <c r="A15" s="214" t="s">
        <v>47</v>
      </c>
      <c r="B15" s="217">
        <v>10004</v>
      </c>
      <c r="C15" s="217">
        <v>10589</v>
      </c>
      <c r="D15" s="217">
        <v>10590</v>
      </c>
      <c r="E15" s="216">
        <f t="shared" si="0"/>
        <v>9.4437623949339411E-3</v>
      </c>
    </row>
    <row r="16" spans="1:5" ht="17.100000000000001" customHeight="1">
      <c r="A16" s="214" t="s">
        <v>48</v>
      </c>
      <c r="B16" s="217">
        <v>2717</v>
      </c>
      <c r="C16" s="217">
        <v>2717</v>
      </c>
      <c r="D16" s="217">
        <v>3000</v>
      </c>
      <c r="E16" s="216">
        <f t="shared" si="0"/>
        <v>10.41589988958409</v>
      </c>
    </row>
    <row r="17" spans="1:5" ht="17.100000000000001" customHeight="1">
      <c r="A17" s="214" t="s">
        <v>49</v>
      </c>
      <c r="B17" s="217">
        <v>1205</v>
      </c>
      <c r="C17" s="217">
        <v>1206</v>
      </c>
      <c r="D17" s="217">
        <v>1500</v>
      </c>
      <c r="E17" s="216">
        <f t="shared" si="0"/>
        <v>24.378109452736307</v>
      </c>
    </row>
    <row r="18" spans="1:5" ht="17.100000000000001" customHeight="1">
      <c r="A18" s="214" t="s">
        <v>50</v>
      </c>
      <c r="B18" s="217">
        <v>11309</v>
      </c>
      <c r="C18" s="217">
        <v>11309</v>
      </c>
      <c r="D18" s="217">
        <v>10470</v>
      </c>
      <c r="E18" s="216">
        <f t="shared" si="0"/>
        <v>-7.4188699266071296</v>
      </c>
    </row>
    <row r="19" spans="1:5" ht="17.100000000000001" customHeight="1">
      <c r="A19" s="214" t="s">
        <v>51</v>
      </c>
      <c r="B19" s="217">
        <v>2395</v>
      </c>
      <c r="C19" s="217">
        <v>2395</v>
      </c>
      <c r="D19" s="217">
        <v>4300</v>
      </c>
      <c r="E19" s="216">
        <f t="shared" si="0"/>
        <v>79.540709812108574</v>
      </c>
    </row>
    <row r="20" spans="1:5" ht="17.100000000000001" customHeight="1">
      <c r="A20" s="214" t="s">
        <v>52</v>
      </c>
      <c r="B20" s="219"/>
      <c r="C20" s="219">
        <v>747</v>
      </c>
      <c r="D20" s="219">
        <v>810</v>
      </c>
      <c r="E20" s="216">
        <f t="shared" si="0"/>
        <v>8.4337349397590309</v>
      </c>
    </row>
    <row r="21" spans="1:5" ht="17.100000000000001" customHeight="1">
      <c r="A21" s="214" t="s">
        <v>53</v>
      </c>
      <c r="B21" s="217"/>
      <c r="C21" s="217">
        <v>509</v>
      </c>
      <c r="D21" s="217">
        <v>560</v>
      </c>
      <c r="E21" s="216">
        <f t="shared" si="0"/>
        <v>10.019646365422407</v>
      </c>
    </row>
    <row r="22" spans="1:5" ht="17.100000000000001" customHeight="1">
      <c r="A22" s="214" t="s">
        <v>54</v>
      </c>
      <c r="B22" s="215">
        <f>SUM(B23:B30)</f>
        <v>59471</v>
      </c>
      <c r="C22" s="215">
        <f>SUM(C23:C30)</f>
        <v>58832</v>
      </c>
      <c r="D22" s="215">
        <f>SUM(D23:D30)</f>
        <v>62200</v>
      </c>
      <c r="E22" s="216">
        <f t="shared" si="0"/>
        <v>5.7247756323089538</v>
      </c>
    </row>
    <row r="23" spans="1:5" ht="17.100000000000001" customHeight="1">
      <c r="A23" s="214" t="s">
        <v>55</v>
      </c>
      <c r="B23" s="220">
        <v>5174</v>
      </c>
      <c r="C23" s="220">
        <v>5791</v>
      </c>
      <c r="D23" s="220">
        <v>8780</v>
      </c>
      <c r="E23" s="216">
        <f t="shared" si="0"/>
        <v>51.614574339492322</v>
      </c>
    </row>
    <row r="24" spans="1:5" ht="17.100000000000001" customHeight="1">
      <c r="A24" s="214" t="s">
        <v>56</v>
      </c>
      <c r="B24" s="220">
        <v>3637</v>
      </c>
      <c r="C24" s="220">
        <v>3128</v>
      </c>
      <c r="D24" s="220">
        <v>3080</v>
      </c>
      <c r="E24" s="216">
        <f t="shared" si="0"/>
        <v>-1.5345268542199531</v>
      </c>
    </row>
    <row r="25" spans="1:5" ht="17.100000000000001" customHeight="1">
      <c r="A25" s="214" t="s">
        <v>57</v>
      </c>
      <c r="B25" s="220">
        <v>5105</v>
      </c>
      <c r="C25" s="220">
        <v>5105</v>
      </c>
      <c r="D25" s="220">
        <v>5000</v>
      </c>
      <c r="E25" s="216">
        <f t="shared" si="0"/>
        <v>-2.0568070519098924</v>
      </c>
    </row>
    <row r="26" spans="1:5" ht="17.100000000000001" customHeight="1">
      <c r="A26" s="214" t="s">
        <v>58</v>
      </c>
      <c r="B26" s="220">
        <v>41222</v>
      </c>
      <c r="C26" s="220">
        <v>41222</v>
      </c>
      <c r="D26" s="220">
        <v>41800</v>
      </c>
      <c r="E26" s="216">
        <f t="shared" si="0"/>
        <v>1.402163893066799</v>
      </c>
    </row>
    <row r="27" spans="1:5" ht="17.100000000000001" customHeight="1">
      <c r="A27" s="214" t="s">
        <v>59</v>
      </c>
      <c r="B27" s="220">
        <v>3647</v>
      </c>
      <c r="C27" s="220">
        <v>2900</v>
      </c>
      <c r="D27" s="220">
        <v>2840</v>
      </c>
      <c r="E27" s="216">
        <f t="shared" si="0"/>
        <v>-2.0689655172413834</v>
      </c>
    </row>
    <row r="28" spans="1:5" ht="17.100000000000001" customHeight="1">
      <c r="A28" s="214" t="s">
        <v>60</v>
      </c>
      <c r="B28" s="219">
        <v>162</v>
      </c>
      <c r="C28" s="219">
        <v>162</v>
      </c>
      <c r="D28" s="219">
        <v>170</v>
      </c>
      <c r="E28" s="216">
        <f t="shared" si="0"/>
        <v>4.9382716049382713</v>
      </c>
    </row>
    <row r="29" spans="1:5" ht="17.100000000000001" customHeight="1">
      <c r="A29" s="214" t="s">
        <v>61</v>
      </c>
      <c r="B29" s="220">
        <v>278</v>
      </c>
      <c r="C29" s="220">
        <v>278</v>
      </c>
      <c r="D29" s="219">
        <v>280</v>
      </c>
      <c r="E29" s="216">
        <f t="shared" si="0"/>
        <v>0.7194244604316502</v>
      </c>
    </row>
    <row r="30" spans="1:5" ht="17.100000000000001" customHeight="1">
      <c r="A30" s="214" t="s">
        <v>62</v>
      </c>
      <c r="B30" s="220">
        <v>246</v>
      </c>
      <c r="C30" s="220">
        <v>246</v>
      </c>
      <c r="D30" s="220">
        <v>250</v>
      </c>
      <c r="E30" s="216">
        <f t="shared" si="0"/>
        <v>1.6260162601626105</v>
      </c>
    </row>
    <row r="31" spans="1:5" ht="17.100000000000001" customHeight="1">
      <c r="A31" s="211" t="s">
        <v>63</v>
      </c>
      <c r="B31" s="215">
        <f>B5+B22</f>
        <v>142100</v>
      </c>
      <c r="C31" s="215">
        <f>C5+C22</f>
        <v>152637</v>
      </c>
      <c r="D31" s="215">
        <f>D5+D22</f>
        <v>165760</v>
      </c>
      <c r="E31" s="216">
        <f t="shared" si="0"/>
        <v>8.5975222259347284</v>
      </c>
    </row>
    <row r="32" spans="1:5" ht="17.100000000000001" customHeight="1">
      <c r="A32" s="221" t="s">
        <v>64</v>
      </c>
      <c r="B32" s="222">
        <f>B33+B34+B35</f>
        <v>123304</v>
      </c>
      <c r="C32" s="222">
        <f>C33+C34+C35</f>
        <v>123304</v>
      </c>
      <c r="D32" s="222">
        <f>D33+D34+D35</f>
        <v>90516</v>
      </c>
      <c r="E32" s="216">
        <f t="shared" ref="E32:E41" si="1">(D32/C32-1)*100</f>
        <v>-26.591189255823011</v>
      </c>
    </row>
    <row r="33" spans="1:5" ht="17.100000000000001" customHeight="1">
      <c r="A33" s="223" t="s">
        <v>65</v>
      </c>
      <c r="B33" s="224">
        <v>9289</v>
      </c>
      <c r="C33" s="224">
        <v>9289</v>
      </c>
      <c r="D33" s="224">
        <v>9289</v>
      </c>
      <c r="E33" s="216">
        <f t="shared" si="1"/>
        <v>0</v>
      </c>
    </row>
    <row r="34" spans="1:5" ht="17.100000000000001" customHeight="1">
      <c r="A34" s="223" t="s">
        <v>66</v>
      </c>
      <c r="B34" s="224">
        <v>75426</v>
      </c>
      <c r="C34" s="224">
        <v>75426</v>
      </c>
      <c r="D34" s="224">
        <v>62464</v>
      </c>
      <c r="E34" s="216">
        <f t="shared" si="1"/>
        <v>-17.185055551136209</v>
      </c>
    </row>
    <row r="35" spans="1:5" ht="17.100000000000001" customHeight="1">
      <c r="A35" s="223" t="s">
        <v>67</v>
      </c>
      <c r="B35" s="225">
        <v>38589</v>
      </c>
      <c r="C35" s="225">
        <v>38589</v>
      </c>
      <c r="D35" s="225">
        <v>18763</v>
      </c>
      <c r="E35" s="216">
        <f t="shared" si="1"/>
        <v>-51.377335510119472</v>
      </c>
    </row>
    <row r="36" spans="1:5" ht="17.100000000000001" customHeight="1">
      <c r="A36" s="221" t="s">
        <v>68</v>
      </c>
      <c r="B36" s="226"/>
      <c r="C36" s="226"/>
      <c r="D36" s="226"/>
      <c r="E36" s="216"/>
    </row>
    <row r="37" spans="1:5" ht="17.100000000000001" customHeight="1">
      <c r="A37" s="221" t="s">
        <v>69</v>
      </c>
      <c r="B37" s="227"/>
      <c r="C37" s="227"/>
      <c r="D37" s="227"/>
      <c r="E37" s="216"/>
    </row>
    <row r="38" spans="1:5" ht="17.100000000000001" customHeight="1">
      <c r="A38" s="221" t="s">
        <v>70</v>
      </c>
      <c r="B38" s="224">
        <v>11258</v>
      </c>
      <c r="C38" s="224">
        <v>11258</v>
      </c>
      <c r="D38" s="227"/>
      <c r="E38" s="216">
        <f>(D38/C38-1)*100</f>
        <v>-100</v>
      </c>
    </row>
    <row r="39" spans="1:5" ht="17.100000000000001" customHeight="1">
      <c r="A39" s="221" t="s">
        <v>71</v>
      </c>
      <c r="B39" s="227">
        <v>35045</v>
      </c>
      <c r="C39" s="227">
        <v>35045</v>
      </c>
      <c r="D39" s="227"/>
      <c r="E39" s="216"/>
    </row>
    <row r="40" spans="1:5" ht="17.100000000000001" customHeight="1">
      <c r="A40" s="221" t="s">
        <v>72</v>
      </c>
      <c r="B40" s="224">
        <v>2202</v>
      </c>
      <c r="C40" s="224">
        <v>2202</v>
      </c>
      <c r="D40" s="228">
        <v>1473</v>
      </c>
      <c r="E40" s="216">
        <f t="shared" si="1"/>
        <v>-33.106267029972749</v>
      </c>
    </row>
    <row r="41" spans="1:5" ht="17.100000000000001" customHeight="1">
      <c r="A41" s="229" t="s">
        <v>73</v>
      </c>
      <c r="B41" s="230">
        <f>B31+B32+B37+B38+B39+B40</f>
        <v>313909</v>
      </c>
      <c r="C41" s="230">
        <f>C31+C32+C37+C38+C39+C40</f>
        <v>324446</v>
      </c>
      <c r="D41" s="230">
        <f>D31+D32+D37+D40</f>
        <v>257749</v>
      </c>
      <c r="E41" s="216">
        <f t="shared" si="1"/>
        <v>-20.557195958649508</v>
      </c>
    </row>
    <row r="42" spans="1:5" ht="18.95" customHeight="1">
      <c r="A42" s="264" t="s">
        <v>74</v>
      </c>
      <c r="B42" s="265"/>
      <c r="C42" s="265"/>
      <c r="D42" s="265"/>
      <c r="E42" s="265"/>
    </row>
    <row r="43" spans="1:5" ht="18.95" customHeight="1">
      <c r="A43" s="266"/>
      <c r="B43" s="267"/>
      <c r="C43" s="267"/>
      <c r="D43" s="267"/>
      <c r="E43" s="267"/>
    </row>
  </sheetData>
  <mergeCells count="2">
    <mergeCell ref="A2:E2"/>
    <mergeCell ref="A42:E43"/>
  </mergeCells>
  <phoneticPr fontId="52" type="noConversion"/>
  <printOptions horizontalCentered="1"/>
  <pageMargins left="0.75138888888888888" right="0.75138888888888888" top="0.4284722222222222" bottom="0.46805555555555556" header="0.34930555555555554" footer="0.50763888888888886"/>
  <pageSetup paperSize="9" orientation="portrait" verticalDpi="0"/>
  <headerFooter alignWithMargins="0"/>
</worksheet>
</file>

<file path=xl/worksheets/sheet4.xml><?xml version="1.0" encoding="utf-8"?>
<worksheet xmlns="http://schemas.openxmlformats.org/spreadsheetml/2006/main" xmlns:r="http://schemas.openxmlformats.org/officeDocument/2006/relationships">
  <sheetPr enableFormatConditionsCalculation="0">
    <pageSetUpPr autoPageBreaks="0"/>
  </sheetPr>
  <dimension ref="A1:E37"/>
  <sheetViews>
    <sheetView showZeros="0" topLeftCell="A17" workbookViewId="0">
      <selection activeCell="A2" sqref="A2:D2"/>
    </sheetView>
  </sheetViews>
  <sheetFormatPr defaultColWidth="9" defaultRowHeight="14.25"/>
  <cols>
    <col min="1" max="1" width="35.375" customWidth="1"/>
    <col min="2" max="2" width="11.875" style="180" customWidth="1"/>
    <col min="3" max="3" width="11.875" style="43" customWidth="1"/>
    <col min="4" max="4" width="12.75" style="181" customWidth="1"/>
    <col min="6" max="6" width="11.5" bestFit="1" customWidth="1"/>
  </cols>
  <sheetData>
    <row r="1" spans="1:5" ht="18.95" customHeight="1">
      <c r="A1" s="61" t="s">
        <v>75</v>
      </c>
    </row>
    <row r="2" spans="1:5" ht="25.5">
      <c r="A2" s="268" t="s">
        <v>76</v>
      </c>
      <c r="B2" s="268"/>
      <c r="C2" s="268"/>
      <c r="D2" s="268"/>
      <c r="E2" s="182"/>
    </row>
    <row r="3" spans="1:5" ht="20.25">
      <c r="A3" s="183"/>
      <c r="B3" s="184"/>
      <c r="D3" s="185" t="s">
        <v>31</v>
      </c>
      <c r="E3" s="183"/>
    </row>
    <row r="4" spans="1:5" ht="30.95" customHeight="1">
      <c r="A4" s="186" t="s">
        <v>77</v>
      </c>
      <c r="B4" s="187" t="s">
        <v>78</v>
      </c>
      <c r="C4" s="187" t="s">
        <v>79</v>
      </c>
      <c r="D4" s="188" t="s">
        <v>80</v>
      </c>
    </row>
    <row r="5" spans="1:5" ht="20.100000000000001" customHeight="1">
      <c r="A5" s="189" t="s">
        <v>81</v>
      </c>
      <c r="B5" s="190">
        <v>34394</v>
      </c>
      <c r="C5" s="191">
        <v>23297</v>
      </c>
      <c r="D5" s="192">
        <f>C5/B5</f>
        <v>0.67735651567133803</v>
      </c>
    </row>
    <row r="6" spans="1:5" ht="20.100000000000001" customHeight="1">
      <c r="A6" s="189" t="s">
        <v>82</v>
      </c>
      <c r="B6" s="190"/>
      <c r="C6" s="191"/>
      <c r="D6" s="192"/>
    </row>
    <row r="7" spans="1:5" ht="20.100000000000001" customHeight="1">
      <c r="A7" s="189" t="s">
        <v>83</v>
      </c>
      <c r="B7" s="190"/>
      <c r="C7" s="191"/>
      <c r="D7" s="192"/>
    </row>
    <row r="8" spans="1:5" ht="20.100000000000001" customHeight="1">
      <c r="A8" s="189" t="s">
        <v>84</v>
      </c>
      <c r="B8" s="190">
        <v>14348</v>
      </c>
      <c r="C8" s="191">
        <v>14074</v>
      </c>
      <c r="D8" s="192">
        <f t="shared" ref="D8:D28" si="0">C8/B8</f>
        <v>0.98090326177864506</v>
      </c>
    </row>
    <row r="9" spans="1:5" ht="20.100000000000001" customHeight="1">
      <c r="A9" s="189" t="s">
        <v>85</v>
      </c>
      <c r="B9" s="190">
        <v>44850</v>
      </c>
      <c r="C9" s="191">
        <v>45526</v>
      </c>
      <c r="D9" s="192">
        <f t="shared" si="0"/>
        <v>1.0150724637681159</v>
      </c>
    </row>
    <row r="10" spans="1:5" ht="20.100000000000001" customHeight="1">
      <c r="A10" s="189" t="s">
        <v>86</v>
      </c>
      <c r="B10" s="190">
        <v>5592</v>
      </c>
      <c r="C10" s="191">
        <v>1581</v>
      </c>
      <c r="D10" s="192">
        <f t="shared" si="0"/>
        <v>0.28272532188841204</v>
      </c>
    </row>
    <row r="11" spans="1:5" ht="20.100000000000001" customHeight="1">
      <c r="A11" s="189" t="s">
        <v>87</v>
      </c>
      <c r="B11" s="190">
        <v>3025</v>
      </c>
      <c r="C11" s="191">
        <v>2943</v>
      </c>
      <c r="D11" s="192">
        <f t="shared" si="0"/>
        <v>0.97289256198347107</v>
      </c>
    </row>
    <row r="12" spans="1:5" ht="20.100000000000001" customHeight="1">
      <c r="A12" s="189" t="s">
        <v>88</v>
      </c>
      <c r="B12" s="190">
        <v>46065</v>
      </c>
      <c r="C12" s="191">
        <v>43033</v>
      </c>
      <c r="D12" s="192">
        <f t="shared" si="0"/>
        <v>0.93417996309562579</v>
      </c>
    </row>
    <row r="13" spans="1:5" ht="20.100000000000001" customHeight="1">
      <c r="A13" s="189" t="s">
        <v>89</v>
      </c>
      <c r="B13" s="190">
        <v>60042</v>
      </c>
      <c r="C13" s="191">
        <v>52155</v>
      </c>
      <c r="D13" s="192">
        <f t="shared" si="0"/>
        <v>0.86864195063455585</v>
      </c>
    </row>
    <row r="14" spans="1:5" ht="20.100000000000001" customHeight="1">
      <c r="A14" s="189" t="s">
        <v>90</v>
      </c>
      <c r="B14" s="190">
        <v>7471</v>
      </c>
      <c r="C14" s="191">
        <v>7594</v>
      </c>
      <c r="D14" s="192">
        <f t="shared" si="0"/>
        <v>1.0164636594833356</v>
      </c>
    </row>
    <row r="15" spans="1:5" ht="20.100000000000001" customHeight="1">
      <c r="A15" s="189" t="s">
        <v>91</v>
      </c>
      <c r="B15" s="190">
        <v>12248</v>
      </c>
      <c r="C15" s="191">
        <v>3345</v>
      </c>
      <c r="D15" s="192">
        <f t="shared" si="0"/>
        <v>0.27310581319399085</v>
      </c>
    </row>
    <row r="16" spans="1:5" ht="20.100000000000001" customHeight="1">
      <c r="A16" s="189" t="s">
        <v>92</v>
      </c>
      <c r="B16" s="190">
        <v>26281</v>
      </c>
      <c r="C16" s="191">
        <v>22638</v>
      </c>
      <c r="D16" s="192">
        <f t="shared" si="0"/>
        <v>0.86138274799284653</v>
      </c>
    </row>
    <row r="17" spans="1:5" ht="20.100000000000001" customHeight="1">
      <c r="A17" s="189" t="s">
        <v>93</v>
      </c>
      <c r="B17" s="190">
        <v>5639</v>
      </c>
      <c r="C17" s="191">
        <v>840</v>
      </c>
      <c r="D17" s="192">
        <f t="shared" si="0"/>
        <v>0.14896258201808832</v>
      </c>
    </row>
    <row r="18" spans="1:5" ht="20.100000000000001" customHeight="1">
      <c r="A18" s="193" t="s">
        <v>94</v>
      </c>
      <c r="B18" s="194">
        <v>972</v>
      </c>
      <c r="C18" s="191">
        <v>555</v>
      </c>
      <c r="D18" s="192">
        <f t="shared" si="0"/>
        <v>0.57098765432098764</v>
      </c>
    </row>
    <row r="19" spans="1:5" ht="20.100000000000001" customHeight="1">
      <c r="A19" s="193" t="s">
        <v>95</v>
      </c>
      <c r="B19" s="194">
        <v>786</v>
      </c>
      <c r="C19" s="191">
        <v>581</v>
      </c>
      <c r="D19" s="192">
        <f t="shared" si="0"/>
        <v>0.73918575063613234</v>
      </c>
    </row>
    <row r="20" spans="1:5" ht="20.100000000000001" customHeight="1">
      <c r="A20" s="195" t="s">
        <v>96</v>
      </c>
      <c r="B20" s="190">
        <v>0</v>
      </c>
      <c r="C20" s="191">
        <v>0</v>
      </c>
      <c r="D20" s="192"/>
    </row>
    <row r="21" spans="1:5" ht="20.100000000000001" customHeight="1">
      <c r="A21" s="193" t="s">
        <v>97</v>
      </c>
      <c r="B21" s="194">
        <v>0</v>
      </c>
      <c r="C21" s="191">
        <v>0</v>
      </c>
      <c r="D21" s="192"/>
    </row>
    <row r="22" spans="1:5" ht="20.100000000000001" customHeight="1">
      <c r="A22" s="193" t="s">
        <v>98</v>
      </c>
      <c r="B22" s="194">
        <v>1855</v>
      </c>
      <c r="C22" s="191">
        <v>1493</v>
      </c>
      <c r="D22" s="192">
        <f t="shared" si="0"/>
        <v>0.80485175202156334</v>
      </c>
    </row>
    <row r="23" spans="1:5" ht="20.100000000000001" customHeight="1">
      <c r="A23" s="193" t="s">
        <v>99</v>
      </c>
      <c r="B23" s="194">
        <v>2270</v>
      </c>
      <c r="C23" s="191">
        <v>2252</v>
      </c>
      <c r="D23" s="192">
        <f t="shared" si="0"/>
        <v>0.99207048458149782</v>
      </c>
    </row>
    <row r="24" spans="1:5" ht="20.100000000000001" customHeight="1">
      <c r="A24" s="193" t="s">
        <v>100</v>
      </c>
      <c r="B24" s="194">
        <v>934</v>
      </c>
      <c r="C24" s="191">
        <v>926</v>
      </c>
      <c r="D24" s="192">
        <f t="shared" si="0"/>
        <v>0.99143468950749469</v>
      </c>
    </row>
    <row r="25" spans="1:5" ht="20.100000000000001" customHeight="1">
      <c r="A25" s="195" t="s">
        <v>101</v>
      </c>
      <c r="B25" s="190"/>
      <c r="C25" s="191">
        <v>4000</v>
      </c>
      <c r="D25" s="192"/>
    </row>
    <row r="26" spans="1:5" ht="20.100000000000001" customHeight="1">
      <c r="A26" s="193" t="s">
        <v>102</v>
      </c>
      <c r="B26" s="194">
        <v>927</v>
      </c>
      <c r="C26" s="191">
        <v>2586</v>
      </c>
      <c r="D26" s="192">
        <f t="shared" si="0"/>
        <v>2.7896440129449838</v>
      </c>
    </row>
    <row r="27" spans="1:5" ht="20.100000000000001" customHeight="1">
      <c r="A27" s="189" t="s">
        <v>103</v>
      </c>
      <c r="B27" s="190">
        <v>0</v>
      </c>
      <c r="C27" s="191">
        <v>3561</v>
      </c>
      <c r="D27" s="192"/>
    </row>
    <row r="28" spans="1:5" ht="20.100000000000001" customHeight="1">
      <c r="A28" s="196" t="s">
        <v>104</v>
      </c>
      <c r="B28" s="190">
        <f>SUM(B5:B27)</f>
        <v>267699</v>
      </c>
      <c r="C28" s="190">
        <f>SUM(C5:C27)</f>
        <v>232980</v>
      </c>
      <c r="D28" s="192">
        <f t="shared" si="0"/>
        <v>0.87030582856118255</v>
      </c>
    </row>
    <row r="29" spans="1:5" ht="20.100000000000001" customHeight="1">
      <c r="A29" s="197" t="s">
        <v>105</v>
      </c>
      <c r="B29" s="190">
        <v>12189</v>
      </c>
      <c r="C29" s="190"/>
      <c r="D29" s="198">
        <f>C29/B29-1</f>
        <v>-1</v>
      </c>
      <c r="E29" s="199"/>
    </row>
    <row r="30" spans="1:5" ht="20.100000000000001" customHeight="1">
      <c r="A30" s="197" t="s">
        <v>106</v>
      </c>
      <c r="B30" s="200">
        <v>15553</v>
      </c>
      <c r="C30" s="190"/>
      <c r="D30" s="198"/>
      <c r="E30" s="199"/>
    </row>
    <row r="31" spans="1:5" ht="20.100000000000001" customHeight="1">
      <c r="A31" s="197" t="s">
        <v>107</v>
      </c>
      <c r="B31" s="190"/>
      <c r="C31" s="190"/>
      <c r="D31" s="198"/>
      <c r="E31" s="199"/>
    </row>
    <row r="32" spans="1:5" ht="20.100000000000001" customHeight="1">
      <c r="A32" s="197" t="s">
        <v>108</v>
      </c>
      <c r="B32" s="201">
        <v>16995</v>
      </c>
      <c r="C32" s="201">
        <v>24769</v>
      </c>
      <c r="D32" s="202">
        <f>C32/B32-1</f>
        <v>0.45742865548690781</v>
      </c>
      <c r="E32" s="199"/>
    </row>
    <row r="33" spans="1:5" ht="20.100000000000001" customHeight="1">
      <c r="A33" s="197" t="s">
        <v>109</v>
      </c>
      <c r="B33" s="190">
        <v>1473</v>
      </c>
      <c r="C33" s="190"/>
      <c r="D33" s="198">
        <f>C33/B33-1</f>
        <v>-1</v>
      </c>
      <c r="E33" s="199"/>
    </row>
    <row r="34" spans="1:5" ht="20.100000000000001" customHeight="1">
      <c r="A34" s="197" t="s">
        <v>110</v>
      </c>
      <c r="B34" s="190"/>
      <c r="C34" s="190"/>
      <c r="D34" s="198"/>
      <c r="E34" s="199"/>
    </row>
    <row r="35" spans="1:5" ht="20.100000000000001" customHeight="1">
      <c r="A35" s="197"/>
      <c r="B35" s="190"/>
      <c r="C35" s="190"/>
      <c r="D35" s="198"/>
      <c r="E35" s="199"/>
    </row>
    <row r="36" spans="1:5" ht="20.100000000000001" customHeight="1">
      <c r="A36" s="203"/>
      <c r="B36" s="190"/>
      <c r="C36" s="190"/>
      <c r="D36" s="192"/>
      <c r="E36" s="199"/>
    </row>
    <row r="37" spans="1:5" ht="20.100000000000001" customHeight="1">
      <c r="A37" s="204" t="s">
        <v>111</v>
      </c>
      <c r="B37" s="190">
        <f>B28+B29+B30+B32+B33+B34</f>
        <v>313909</v>
      </c>
      <c r="C37" s="190">
        <f>C28+C32</f>
        <v>257749</v>
      </c>
      <c r="D37" s="192">
        <f>C37/B37-1</f>
        <v>-0.17890535155092713</v>
      </c>
      <c r="E37" s="199"/>
    </row>
  </sheetData>
  <mergeCells count="1">
    <mergeCell ref="A2:D2"/>
  </mergeCells>
  <phoneticPr fontId="52" type="noConversion"/>
  <printOptions horizontalCentered="1"/>
  <pageMargins left="0.69652777777777775" right="0.69652777777777775" top="0.75138888888888888" bottom="0.75138888888888888" header="0.2986111111111111" footer="0.2986111111111111"/>
  <pageSetup paperSize="9" orientation="portrait" verticalDpi="0"/>
  <headerFooter alignWithMargins="0"/>
</worksheet>
</file>

<file path=xl/worksheets/sheet5.xml><?xml version="1.0" encoding="utf-8"?>
<worksheet xmlns="http://schemas.openxmlformats.org/spreadsheetml/2006/main" xmlns:r="http://schemas.openxmlformats.org/officeDocument/2006/relationships">
  <dimension ref="A1:D483"/>
  <sheetViews>
    <sheetView topLeftCell="A21" zoomScaleSheetLayoutView="100" workbookViewId="0">
      <selection activeCell="B5" sqref="B5:B41"/>
    </sheetView>
  </sheetViews>
  <sheetFormatPr defaultColWidth="9" defaultRowHeight="14.25"/>
  <cols>
    <col min="1" max="1" width="46.625" customWidth="1"/>
    <col min="2" max="2" width="10.625" customWidth="1"/>
    <col min="3" max="3" width="10.625" style="64" customWidth="1"/>
    <col min="4" max="4" width="10.625" customWidth="1"/>
  </cols>
  <sheetData>
    <row r="1" spans="1:4" ht="21.95" customHeight="1">
      <c r="A1" s="127" t="s">
        <v>112</v>
      </c>
      <c r="B1" s="164"/>
      <c r="C1" s="165"/>
      <c r="D1" s="164"/>
    </row>
    <row r="2" spans="1:4" ht="30" customHeight="1">
      <c r="A2" s="269" t="s">
        <v>113</v>
      </c>
      <c r="B2" s="270"/>
      <c r="C2" s="271"/>
      <c r="D2" s="270"/>
    </row>
    <row r="3" spans="1:4" ht="21" customHeight="1">
      <c r="A3" s="166"/>
      <c r="B3" s="167"/>
      <c r="C3" s="168"/>
      <c r="D3" s="168" t="s">
        <v>31</v>
      </c>
    </row>
    <row r="4" spans="1:4">
      <c r="A4" s="169" t="s">
        <v>114</v>
      </c>
      <c r="B4" s="169" t="s">
        <v>115</v>
      </c>
      <c r="C4" s="170" t="s">
        <v>116</v>
      </c>
      <c r="D4" s="170" t="s">
        <v>117</v>
      </c>
    </row>
    <row r="5" spans="1:4" ht="17.100000000000001" customHeight="1">
      <c r="A5" s="98" t="s">
        <v>118</v>
      </c>
      <c r="B5" s="171">
        <f>B6+B10+B14+B21+B27+B33+B40+B43+B48+B52+B57+B60+B67+B73+B77+B80+B82+B85+B87+B90+B94+B97+B101+B103+B106</f>
        <v>23297</v>
      </c>
      <c r="C5" s="172">
        <v>14724</v>
      </c>
      <c r="D5" s="173">
        <f t="shared" ref="D5:D68" si="0">B5-C5</f>
        <v>8573</v>
      </c>
    </row>
    <row r="6" spans="1:4" ht="17.100000000000001" customHeight="1">
      <c r="A6" s="174" t="s">
        <v>119</v>
      </c>
      <c r="B6" s="171">
        <v>332</v>
      </c>
      <c r="C6" s="173">
        <v>300</v>
      </c>
      <c r="D6" s="173">
        <f t="shared" si="0"/>
        <v>32</v>
      </c>
    </row>
    <row r="7" spans="1:4" ht="17.100000000000001" customHeight="1">
      <c r="A7" s="174" t="s">
        <v>120</v>
      </c>
      <c r="B7" s="175">
        <v>280</v>
      </c>
      <c r="C7" s="173">
        <v>280</v>
      </c>
      <c r="D7" s="173">
        <f t="shared" si="0"/>
        <v>0</v>
      </c>
    </row>
    <row r="8" spans="1:4" ht="17.100000000000001" customHeight="1">
      <c r="A8" s="176" t="s">
        <v>121</v>
      </c>
      <c r="B8" s="175">
        <v>20</v>
      </c>
      <c r="C8" s="173">
        <v>20</v>
      </c>
      <c r="D8" s="173">
        <f t="shared" si="0"/>
        <v>0</v>
      </c>
    </row>
    <row r="9" spans="1:4" ht="17.100000000000001" customHeight="1">
      <c r="A9" s="176" t="s">
        <v>122</v>
      </c>
      <c r="B9" s="175">
        <v>32</v>
      </c>
      <c r="C9" s="173"/>
      <c r="D9" s="173">
        <f t="shared" si="0"/>
        <v>32</v>
      </c>
    </row>
    <row r="10" spans="1:4" ht="17.100000000000001" customHeight="1">
      <c r="A10" s="174" t="s">
        <v>123</v>
      </c>
      <c r="B10" s="171">
        <v>202</v>
      </c>
      <c r="C10" s="173">
        <v>152</v>
      </c>
      <c r="D10" s="173">
        <f t="shared" si="0"/>
        <v>50</v>
      </c>
    </row>
    <row r="11" spans="1:4" ht="17.100000000000001" customHeight="1">
      <c r="A11" s="174" t="s">
        <v>120</v>
      </c>
      <c r="B11" s="175">
        <v>152</v>
      </c>
      <c r="C11" s="173">
        <v>152</v>
      </c>
      <c r="D11" s="173">
        <f t="shared" si="0"/>
        <v>0</v>
      </c>
    </row>
    <row r="12" spans="1:4" ht="17.100000000000001" customHeight="1">
      <c r="A12" s="176" t="s">
        <v>124</v>
      </c>
      <c r="B12" s="175">
        <v>35</v>
      </c>
      <c r="C12" s="173"/>
      <c r="D12" s="173">
        <f t="shared" si="0"/>
        <v>35</v>
      </c>
    </row>
    <row r="13" spans="1:4" ht="17.100000000000001" customHeight="1">
      <c r="A13" s="176" t="s">
        <v>125</v>
      </c>
      <c r="B13" s="175">
        <v>15</v>
      </c>
      <c r="C13" s="173"/>
      <c r="D13" s="173">
        <f t="shared" si="0"/>
        <v>15</v>
      </c>
    </row>
    <row r="14" spans="1:4" ht="17.100000000000001" customHeight="1">
      <c r="A14" s="174" t="s">
        <v>126</v>
      </c>
      <c r="B14" s="171">
        <v>8100</v>
      </c>
      <c r="C14" s="173">
        <v>7340</v>
      </c>
      <c r="D14" s="173">
        <f t="shared" si="0"/>
        <v>760</v>
      </c>
    </row>
    <row r="15" spans="1:4" ht="17.100000000000001" customHeight="1">
      <c r="A15" s="174" t="s">
        <v>120</v>
      </c>
      <c r="B15" s="175">
        <v>6040</v>
      </c>
      <c r="C15" s="173">
        <v>6040</v>
      </c>
      <c r="D15" s="173">
        <f t="shared" si="0"/>
        <v>0</v>
      </c>
    </row>
    <row r="16" spans="1:4" ht="17.100000000000001" customHeight="1">
      <c r="A16" s="176" t="s">
        <v>121</v>
      </c>
      <c r="B16" s="175">
        <v>1300</v>
      </c>
      <c r="C16" s="173">
        <v>1300</v>
      </c>
      <c r="D16" s="173">
        <f t="shared" si="0"/>
        <v>0</v>
      </c>
    </row>
    <row r="17" spans="1:4" ht="17.100000000000001" customHeight="1">
      <c r="A17" s="174" t="s">
        <v>127</v>
      </c>
      <c r="B17" s="175">
        <v>130</v>
      </c>
      <c r="C17" s="173"/>
      <c r="D17" s="173">
        <f t="shared" si="0"/>
        <v>130</v>
      </c>
    </row>
    <row r="18" spans="1:4" ht="17.100000000000001" customHeight="1">
      <c r="A18" s="174" t="s">
        <v>128</v>
      </c>
      <c r="B18" s="175">
        <v>220</v>
      </c>
      <c r="C18" s="173"/>
      <c r="D18" s="173">
        <f t="shared" si="0"/>
        <v>220</v>
      </c>
    </row>
    <row r="19" spans="1:4" ht="17.100000000000001" customHeight="1">
      <c r="A19" s="176" t="s">
        <v>129</v>
      </c>
      <c r="B19" s="175">
        <v>160</v>
      </c>
      <c r="C19" s="173"/>
      <c r="D19" s="173">
        <f t="shared" si="0"/>
        <v>160</v>
      </c>
    </row>
    <row r="20" spans="1:4" ht="17.100000000000001" customHeight="1">
      <c r="A20" s="176" t="s">
        <v>130</v>
      </c>
      <c r="B20" s="175">
        <v>250</v>
      </c>
      <c r="C20" s="173"/>
      <c r="D20" s="173">
        <f t="shared" si="0"/>
        <v>250</v>
      </c>
    </row>
    <row r="21" spans="1:4" ht="17.100000000000001" customHeight="1">
      <c r="A21" s="174" t="s">
        <v>131</v>
      </c>
      <c r="B21" s="171">
        <v>515</v>
      </c>
      <c r="C21" s="173">
        <v>345</v>
      </c>
      <c r="D21" s="173">
        <f t="shared" si="0"/>
        <v>170</v>
      </c>
    </row>
    <row r="22" spans="1:4" ht="17.100000000000001" customHeight="1">
      <c r="A22" s="174" t="s">
        <v>120</v>
      </c>
      <c r="B22" s="175">
        <v>305</v>
      </c>
      <c r="C22" s="173">
        <v>305</v>
      </c>
      <c r="D22" s="173">
        <f t="shared" si="0"/>
        <v>0</v>
      </c>
    </row>
    <row r="23" spans="1:4" ht="17.100000000000001" customHeight="1">
      <c r="A23" s="174" t="s">
        <v>132</v>
      </c>
      <c r="B23" s="175">
        <v>10</v>
      </c>
      <c r="C23" s="173">
        <v>10</v>
      </c>
      <c r="D23" s="173">
        <f t="shared" si="0"/>
        <v>0</v>
      </c>
    </row>
    <row r="24" spans="1:4" ht="17.100000000000001" customHeight="1">
      <c r="A24" s="174" t="s">
        <v>133</v>
      </c>
      <c r="B24" s="175">
        <v>160</v>
      </c>
      <c r="C24" s="173"/>
      <c r="D24" s="173">
        <f t="shared" si="0"/>
        <v>160</v>
      </c>
    </row>
    <row r="25" spans="1:4" ht="17.100000000000001" customHeight="1">
      <c r="A25" s="174" t="s">
        <v>129</v>
      </c>
      <c r="B25" s="175">
        <v>30</v>
      </c>
      <c r="C25" s="173">
        <v>30</v>
      </c>
      <c r="D25" s="173">
        <f t="shared" si="0"/>
        <v>0</v>
      </c>
    </row>
    <row r="26" spans="1:4" ht="17.100000000000001" customHeight="1">
      <c r="A26" s="176" t="s">
        <v>134</v>
      </c>
      <c r="B26" s="175">
        <v>10</v>
      </c>
      <c r="C26" s="173"/>
      <c r="D26" s="173">
        <f t="shared" si="0"/>
        <v>10</v>
      </c>
    </row>
    <row r="27" spans="1:4" ht="17.100000000000001" customHeight="1">
      <c r="A27" s="176" t="s">
        <v>135</v>
      </c>
      <c r="B27" s="171">
        <v>390</v>
      </c>
      <c r="C27" s="173">
        <v>210</v>
      </c>
      <c r="D27" s="173">
        <f t="shared" si="0"/>
        <v>180</v>
      </c>
    </row>
    <row r="28" spans="1:4" ht="17.100000000000001" customHeight="1">
      <c r="A28" s="176" t="s">
        <v>120</v>
      </c>
      <c r="B28" s="175">
        <v>210</v>
      </c>
      <c r="C28" s="173">
        <v>210</v>
      </c>
      <c r="D28" s="173">
        <f t="shared" si="0"/>
        <v>0</v>
      </c>
    </row>
    <row r="29" spans="1:4" ht="17.100000000000001" customHeight="1">
      <c r="A29" s="174" t="s">
        <v>136</v>
      </c>
      <c r="B29" s="175">
        <v>40</v>
      </c>
      <c r="C29" s="173"/>
      <c r="D29" s="173">
        <f t="shared" si="0"/>
        <v>40</v>
      </c>
    </row>
    <row r="30" spans="1:4" ht="17.100000000000001" customHeight="1">
      <c r="A30" s="176" t="s">
        <v>137</v>
      </c>
      <c r="B30" s="175">
        <v>80</v>
      </c>
      <c r="C30" s="173"/>
      <c r="D30" s="173">
        <f t="shared" si="0"/>
        <v>80</v>
      </c>
    </row>
    <row r="31" spans="1:4" ht="17.100000000000001" customHeight="1">
      <c r="A31" s="176" t="s">
        <v>138</v>
      </c>
      <c r="B31" s="175">
        <v>30</v>
      </c>
      <c r="C31" s="173"/>
      <c r="D31" s="173">
        <f t="shared" si="0"/>
        <v>30</v>
      </c>
    </row>
    <row r="32" spans="1:4" ht="17.100000000000001" customHeight="1">
      <c r="A32" s="174" t="s">
        <v>139</v>
      </c>
      <c r="B32" s="175">
        <v>30</v>
      </c>
      <c r="C32" s="173"/>
      <c r="D32" s="173">
        <f t="shared" si="0"/>
        <v>30</v>
      </c>
    </row>
    <row r="33" spans="1:4" ht="17.100000000000001" customHeight="1">
      <c r="A33" s="174" t="s">
        <v>140</v>
      </c>
      <c r="B33" s="171">
        <v>1810</v>
      </c>
      <c r="C33" s="173">
        <v>1250</v>
      </c>
      <c r="D33" s="173">
        <f t="shared" si="0"/>
        <v>560</v>
      </c>
    </row>
    <row r="34" spans="1:4" ht="17.100000000000001" customHeight="1">
      <c r="A34" s="176" t="s">
        <v>120</v>
      </c>
      <c r="B34" s="175">
        <v>1240</v>
      </c>
      <c r="C34" s="173">
        <v>1240</v>
      </c>
      <c r="D34" s="173">
        <f t="shared" si="0"/>
        <v>0</v>
      </c>
    </row>
    <row r="35" spans="1:4" ht="17.100000000000001" customHeight="1">
      <c r="A35" s="98" t="s">
        <v>132</v>
      </c>
      <c r="B35" s="175">
        <v>10</v>
      </c>
      <c r="C35" s="173">
        <v>10</v>
      </c>
      <c r="D35" s="173">
        <f t="shared" si="0"/>
        <v>0</v>
      </c>
    </row>
    <row r="36" spans="1:4" ht="17.100000000000001" customHeight="1">
      <c r="A36" s="98" t="s">
        <v>141</v>
      </c>
      <c r="B36" s="175">
        <v>25</v>
      </c>
      <c r="C36" s="173"/>
      <c r="D36" s="173">
        <f t="shared" si="0"/>
        <v>25</v>
      </c>
    </row>
    <row r="37" spans="1:4" ht="17.100000000000001" customHeight="1">
      <c r="A37" s="98" t="s">
        <v>142</v>
      </c>
      <c r="B37" s="175">
        <v>15</v>
      </c>
      <c r="C37" s="173"/>
      <c r="D37" s="173">
        <f t="shared" si="0"/>
        <v>15</v>
      </c>
    </row>
    <row r="38" spans="1:4" ht="17.100000000000001" customHeight="1">
      <c r="A38" s="174" t="s">
        <v>143</v>
      </c>
      <c r="B38" s="175">
        <v>40</v>
      </c>
      <c r="C38" s="173"/>
      <c r="D38" s="173">
        <f t="shared" si="0"/>
        <v>40</v>
      </c>
    </row>
    <row r="39" spans="1:4" ht="17.100000000000001" customHeight="1">
      <c r="A39" s="176" t="s">
        <v>144</v>
      </c>
      <c r="B39" s="175">
        <v>480</v>
      </c>
      <c r="C39" s="173"/>
      <c r="D39" s="173">
        <f t="shared" si="0"/>
        <v>480</v>
      </c>
    </row>
    <row r="40" spans="1:4" ht="17.100000000000001" customHeight="1">
      <c r="A40" s="176" t="s">
        <v>145</v>
      </c>
      <c r="B40" s="171">
        <v>435</v>
      </c>
      <c r="C40" s="173">
        <v>375</v>
      </c>
      <c r="D40" s="173">
        <f t="shared" si="0"/>
        <v>60</v>
      </c>
    </row>
    <row r="41" spans="1:4" ht="17.100000000000001" customHeight="1">
      <c r="A41" s="174" t="s">
        <v>120</v>
      </c>
      <c r="B41" s="175">
        <v>375</v>
      </c>
      <c r="C41" s="173">
        <v>375</v>
      </c>
      <c r="D41" s="173">
        <f t="shared" si="0"/>
        <v>0</v>
      </c>
    </row>
    <row r="42" spans="1:4" ht="17.100000000000001" customHeight="1">
      <c r="A42" s="176" t="s">
        <v>146</v>
      </c>
      <c r="B42" s="175">
        <v>60</v>
      </c>
      <c r="C42" s="173"/>
      <c r="D42" s="173">
        <f t="shared" si="0"/>
        <v>60</v>
      </c>
    </row>
    <row r="43" spans="1:4" ht="17.100000000000001" customHeight="1">
      <c r="A43" s="176" t="s">
        <v>147</v>
      </c>
      <c r="B43" s="171">
        <v>545</v>
      </c>
      <c r="C43" s="173">
        <v>495</v>
      </c>
      <c r="D43" s="173">
        <f t="shared" si="0"/>
        <v>50</v>
      </c>
    </row>
    <row r="44" spans="1:4" ht="17.100000000000001" customHeight="1">
      <c r="A44" s="176" t="s">
        <v>120</v>
      </c>
      <c r="B44" s="175">
        <v>490</v>
      </c>
      <c r="C44" s="173">
        <v>490</v>
      </c>
      <c r="D44" s="173">
        <f t="shared" si="0"/>
        <v>0</v>
      </c>
    </row>
    <row r="45" spans="1:4" ht="17.100000000000001" customHeight="1">
      <c r="A45" s="174" t="s">
        <v>121</v>
      </c>
      <c r="B45" s="175">
        <v>5</v>
      </c>
      <c r="C45" s="173">
        <v>5</v>
      </c>
      <c r="D45" s="173">
        <f t="shared" si="0"/>
        <v>0</v>
      </c>
    </row>
    <row r="46" spans="1:4" ht="17.100000000000001" customHeight="1">
      <c r="A46" s="174" t="s">
        <v>148</v>
      </c>
      <c r="B46" s="175">
        <v>10</v>
      </c>
      <c r="C46" s="173"/>
      <c r="D46" s="173">
        <f t="shared" si="0"/>
        <v>10</v>
      </c>
    </row>
    <row r="47" spans="1:4" ht="17.100000000000001" customHeight="1">
      <c r="A47" s="176" t="s">
        <v>149</v>
      </c>
      <c r="B47" s="175">
        <v>40</v>
      </c>
      <c r="C47" s="173"/>
      <c r="D47" s="173">
        <f t="shared" si="0"/>
        <v>40</v>
      </c>
    </row>
    <row r="48" spans="1:4" ht="17.100000000000001" customHeight="1">
      <c r="A48" s="98" t="s">
        <v>150</v>
      </c>
      <c r="B48" s="171">
        <v>660</v>
      </c>
      <c r="C48" s="173">
        <v>470</v>
      </c>
      <c r="D48" s="173">
        <f t="shared" si="0"/>
        <v>190</v>
      </c>
    </row>
    <row r="49" spans="1:4" ht="17.100000000000001" customHeight="1">
      <c r="A49" s="174" t="s">
        <v>120</v>
      </c>
      <c r="B49" s="175">
        <v>470</v>
      </c>
      <c r="C49" s="173">
        <v>470</v>
      </c>
      <c r="D49" s="173">
        <f t="shared" si="0"/>
        <v>0</v>
      </c>
    </row>
    <row r="50" spans="1:4" ht="17.100000000000001" customHeight="1">
      <c r="A50" s="174" t="s">
        <v>132</v>
      </c>
      <c r="B50" s="175">
        <v>50</v>
      </c>
      <c r="C50" s="173"/>
      <c r="D50" s="173">
        <f t="shared" si="0"/>
        <v>50</v>
      </c>
    </row>
    <row r="51" spans="1:4" ht="17.100000000000001" customHeight="1">
      <c r="A51" s="174" t="s">
        <v>151</v>
      </c>
      <c r="B51" s="175">
        <v>140</v>
      </c>
      <c r="C51" s="173"/>
      <c r="D51" s="173">
        <f t="shared" si="0"/>
        <v>140</v>
      </c>
    </row>
    <row r="52" spans="1:4" ht="17.100000000000001" customHeight="1">
      <c r="A52" s="98" t="s">
        <v>152</v>
      </c>
      <c r="B52" s="171">
        <v>5767</v>
      </c>
      <c r="C52" s="173">
        <v>267</v>
      </c>
      <c r="D52" s="173">
        <f t="shared" si="0"/>
        <v>5500</v>
      </c>
    </row>
    <row r="53" spans="1:4" ht="17.100000000000001" customHeight="1">
      <c r="A53" s="174" t="s">
        <v>120</v>
      </c>
      <c r="B53" s="175">
        <v>255</v>
      </c>
      <c r="C53" s="173">
        <v>255</v>
      </c>
      <c r="D53" s="173">
        <f t="shared" si="0"/>
        <v>0</v>
      </c>
    </row>
    <row r="54" spans="1:4" ht="17.100000000000001" customHeight="1">
      <c r="A54" s="174" t="s">
        <v>153</v>
      </c>
      <c r="B54" s="175">
        <v>4800</v>
      </c>
      <c r="C54" s="173"/>
      <c r="D54" s="173">
        <f t="shared" si="0"/>
        <v>4800</v>
      </c>
    </row>
    <row r="55" spans="1:4" ht="17.100000000000001" customHeight="1">
      <c r="A55" s="174" t="s">
        <v>129</v>
      </c>
      <c r="B55" s="175">
        <v>12</v>
      </c>
      <c r="C55" s="173">
        <v>12</v>
      </c>
      <c r="D55" s="173">
        <f t="shared" si="0"/>
        <v>0</v>
      </c>
    </row>
    <row r="56" spans="1:4" ht="17.100000000000001" customHeight="1">
      <c r="A56" s="176" t="s">
        <v>154</v>
      </c>
      <c r="B56" s="175">
        <v>700</v>
      </c>
      <c r="C56" s="173"/>
      <c r="D56" s="173">
        <f t="shared" si="0"/>
        <v>700</v>
      </c>
    </row>
    <row r="57" spans="1:4" ht="17.100000000000001" customHeight="1">
      <c r="A57" s="176" t="s">
        <v>155</v>
      </c>
      <c r="B57" s="171">
        <v>30</v>
      </c>
      <c r="C57" s="173">
        <v>30</v>
      </c>
      <c r="D57" s="173">
        <f t="shared" si="0"/>
        <v>0</v>
      </c>
    </row>
    <row r="58" spans="1:4" ht="17.100000000000001" customHeight="1">
      <c r="A58" s="176" t="s">
        <v>120</v>
      </c>
      <c r="B58" s="175">
        <v>28</v>
      </c>
      <c r="C58" s="173">
        <v>28</v>
      </c>
      <c r="D58" s="173">
        <f t="shared" si="0"/>
        <v>0</v>
      </c>
    </row>
    <row r="59" spans="1:4" ht="17.100000000000001" customHeight="1">
      <c r="A59" s="174" t="s">
        <v>129</v>
      </c>
      <c r="B59" s="175">
        <v>2</v>
      </c>
      <c r="C59" s="173">
        <v>2</v>
      </c>
      <c r="D59" s="173">
        <f t="shared" si="0"/>
        <v>0</v>
      </c>
    </row>
    <row r="60" spans="1:4" ht="17.100000000000001" customHeight="1">
      <c r="A60" s="176" t="s">
        <v>156</v>
      </c>
      <c r="B60" s="171">
        <v>1103</v>
      </c>
      <c r="C60" s="173">
        <v>1065</v>
      </c>
      <c r="D60" s="173">
        <f t="shared" si="0"/>
        <v>38</v>
      </c>
    </row>
    <row r="61" spans="1:4" ht="17.100000000000001" customHeight="1">
      <c r="A61" s="176" t="s">
        <v>120</v>
      </c>
      <c r="B61" s="175">
        <v>1015</v>
      </c>
      <c r="C61" s="173">
        <v>1015</v>
      </c>
      <c r="D61" s="173">
        <f t="shared" si="0"/>
        <v>0</v>
      </c>
    </row>
    <row r="62" spans="1:4" ht="17.100000000000001" customHeight="1">
      <c r="A62" s="176" t="s">
        <v>132</v>
      </c>
      <c r="B62" s="175">
        <v>35</v>
      </c>
      <c r="C62" s="173">
        <v>35</v>
      </c>
      <c r="D62" s="173">
        <f t="shared" si="0"/>
        <v>0</v>
      </c>
    </row>
    <row r="63" spans="1:4" ht="17.100000000000001" customHeight="1">
      <c r="A63" s="174" t="s">
        <v>157</v>
      </c>
      <c r="B63" s="175">
        <v>10</v>
      </c>
      <c r="C63" s="173"/>
      <c r="D63" s="173">
        <f t="shared" si="0"/>
        <v>10</v>
      </c>
    </row>
    <row r="64" spans="1:4" ht="17.100000000000001" customHeight="1">
      <c r="A64" s="174" t="s">
        <v>158</v>
      </c>
      <c r="B64" s="175">
        <v>3</v>
      </c>
      <c r="C64" s="173"/>
      <c r="D64" s="173">
        <f t="shared" si="0"/>
        <v>3</v>
      </c>
    </row>
    <row r="65" spans="1:4" ht="17.100000000000001" customHeight="1">
      <c r="A65" s="176" t="s">
        <v>129</v>
      </c>
      <c r="B65" s="175">
        <v>15</v>
      </c>
      <c r="C65" s="173">
        <v>15</v>
      </c>
      <c r="D65" s="173">
        <f t="shared" si="0"/>
        <v>0</v>
      </c>
    </row>
    <row r="66" spans="1:4" ht="17.100000000000001" customHeight="1">
      <c r="A66" s="176" t="s">
        <v>159</v>
      </c>
      <c r="B66" s="175">
        <v>25</v>
      </c>
      <c r="C66" s="173"/>
      <c r="D66" s="173">
        <f t="shared" si="0"/>
        <v>25</v>
      </c>
    </row>
    <row r="67" spans="1:4" ht="17.100000000000001" customHeight="1">
      <c r="A67" s="174" t="s">
        <v>160</v>
      </c>
      <c r="B67" s="171">
        <v>513</v>
      </c>
      <c r="C67" s="173">
        <v>478</v>
      </c>
      <c r="D67" s="173">
        <f t="shared" si="0"/>
        <v>35</v>
      </c>
    </row>
    <row r="68" spans="1:4" ht="17.100000000000001" customHeight="1">
      <c r="A68" s="174" t="s">
        <v>120</v>
      </c>
      <c r="B68" s="175">
        <v>208</v>
      </c>
      <c r="C68" s="173">
        <v>208</v>
      </c>
      <c r="D68" s="173">
        <f t="shared" si="0"/>
        <v>0</v>
      </c>
    </row>
    <row r="69" spans="1:4" ht="17.100000000000001" customHeight="1">
      <c r="A69" s="176" t="s">
        <v>161</v>
      </c>
      <c r="B69" s="175">
        <v>15</v>
      </c>
      <c r="C69" s="173"/>
      <c r="D69" s="173">
        <f t="shared" ref="D69:D132" si="1">B69-C69</f>
        <v>15</v>
      </c>
    </row>
    <row r="70" spans="1:4" ht="17.100000000000001" customHeight="1">
      <c r="A70" s="174" t="s">
        <v>162</v>
      </c>
      <c r="B70" s="175">
        <v>10</v>
      </c>
      <c r="C70" s="173"/>
      <c r="D70" s="173">
        <f t="shared" si="1"/>
        <v>10</v>
      </c>
    </row>
    <row r="71" spans="1:4" ht="17.100000000000001" customHeight="1">
      <c r="A71" s="174" t="s">
        <v>163</v>
      </c>
      <c r="B71" s="175">
        <v>10</v>
      </c>
      <c r="C71" s="173"/>
      <c r="D71" s="173">
        <f t="shared" si="1"/>
        <v>10</v>
      </c>
    </row>
    <row r="72" spans="1:4" ht="17.100000000000001" customHeight="1">
      <c r="A72" s="176" t="s">
        <v>129</v>
      </c>
      <c r="B72" s="175">
        <v>270</v>
      </c>
      <c r="C72" s="173">
        <v>270</v>
      </c>
      <c r="D72" s="173">
        <f t="shared" si="1"/>
        <v>0</v>
      </c>
    </row>
    <row r="73" spans="1:4" ht="17.100000000000001" customHeight="1">
      <c r="A73" s="174" t="s">
        <v>164</v>
      </c>
      <c r="B73" s="171">
        <v>35</v>
      </c>
      <c r="C73" s="173">
        <v>5</v>
      </c>
      <c r="D73" s="173">
        <f t="shared" si="1"/>
        <v>30</v>
      </c>
    </row>
    <row r="74" spans="1:4" ht="17.100000000000001" customHeight="1">
      <c r="A74" s="174" t="s">
        <v>120</v>
      </c>
      <c r="B74" s="175">
        <v>5</v>
      </c>
      <c r="C74" s="173">
        <v>5</v>
      </c>
      <c r="D74" s="173">
        <f t="shared" si="1"/>
        <v>0</v>
      </c>
    </row>
    <row r="75" spans="1:4" ht="17.100000000000001" customHeight="1">
      <c r="A75" s="176" t="s">
        <v>165</v>
      </c>
      <c r="B75" s="175">
        <v>25</v>
      </c>
      <c r="C75" s="173"/>
      <c r="D75" s="173">
        <f t="shared" si="1"/>
        <v>25</v>
      </c>
    </row>
    <row r="76" spans="1:4" ht="17.100000000000001" customHeight="1">
      <c r="A76" s="98" t="s">
        <v>166</v>
      </c>
      <c r="B76" s="175">
        <v>5</v>
      </c>
      <c r="C76" s="173"/>
      <c r="D76" s="173">
        <f t="shared" si="1"/>
        <v>5</v>
      </c>
    </row>
    <row r="77" spans="1:4" ht="17.100000000000001" customHeight="1">
      <c r="A77" s="174" t="s">
        <v>167</v>
      </c>
      <c r="B77" s="171">
        <v>55</v>
      </c>
      <c r="C77" s="173">
        <v>50</v>
      </c>
      <c r="D77" s="173">
        <f t="shared" si="1"/>
        <v>5</v>
      </c>
    </row>
    <row r="78" spans="1:4" ht="17.100000000000001" customHeight="1">
      <c r="A78" s="174" t="s">
        <v>120</v>
      </c>
      <c r="B78" s="175">
        <v>50</v>
      </c>
      <c r="C78" s="173">
        <v>50</v>
      </c>
      <c r="D78" s="173">
        <f t="shared" si="1"/>
        <v>0</v>
      </c>
    </row>
    <row r="79" spans="1:4" ht="17.100000000000001" customHeight="1">
      <c r="A79" s="176" t="s">
        <v>168</v>
      </c>
      <c r="B79" s="175">
        <v>5</v>
      </c>
      <c r="C79" s="173"/>
      <c r="D79" s="173">
        <f t="shared" si="1"/>
        <v>5</v>
      </c>
    </row>
    <row r="80" spans="1:4" ht="17.100000000000001" customHeight="1">
      <c r="A80" s="174" t="s">
        <v>169</v>
      </c>
      <c r="B80" s="171">
        <v>3</v>
      </c>
      <c r="C80" s="173">
        <v>3</v>
      </c>
      <c r="D80" s="173">
        <f t="shared" si="1"/>
        <v>0</v>
      </c>
    </row>
    <row r="81" spans="1:4" ht="17.100000000000001" customHeight="1">
      <c r="A81" s="174" t="s">
        <v>120</v>
      </c>
      <c r="B81" s="175">
        <v>3</v>
      </c>
      <c r="C81" s="173">
        <v>3</v>
      </c>
      <c r="D81" s="173">
        <f t="shared" si="1"/>
        <v>0</v>
      </c>
    </row>
    <row r="82" spans="1:4" ht="17.100000000000001" customHeight="1">
      <c r="A82" s="176" t="s">
        <v>170</v>
      </c>
      <c r="B82" s="171">
        <v>90</v>
      </c>
      <c r="C82" s="173">
        <v>80</v>
      </c>
      <c r="D82" s="173">
        <f t="shared" si="1"/>
        <v>10</v>
      </c>
    </row>
    <row r="83" spans="1:4" ht="17.100000000000001" customHeight="1">
      <c r="A83" s="176" t="s">
        <v>120</v>
      </c>
      <c r="B83" s="175">
        <v>80</v>
      </c>
      <c r="C83" s="173">
        <v>80</v>
      </c>
      <c r="D83" s="173">
        <f t="shared" si="1"/>
        <v>0</v>
      </c>
    </row>
    <row r="84" spans="1:4" ht="17.100000000000001" customHeight="1">
      <c r="A84" s="174" t="s">
        <v>171</v>
      </c>
      <c r="B84" s="175">
        <v>10</v>
      </c>
      <c r="C84" s="173"/>
      <c r="D84" s="173">
        <f t="shared" si="1"/>
        <v>10</v>
      </c>
    </row>
    <row r="85" spans="1:4" ht="17.100000000000001" customHeight="1">
      <c r="A85" s="176" t="s">
        <v>172</v>
      </c>
      <c r="B85" s="171">
        <v>32</v>
      </c>
      <c r="C85" s="173">
        <v>32</v>
      </c>
      <c r="D85" s="173">
        <f t="shared" si="1"/>
        <v>0</v>
      </c>
    </row>
    <row r="86" spans="1:4" ht="17.100000000000001" customHeight="1">
      <c r="A86" s="176" t="s">
        <v>120</v>
      </c>
      <c r="B86" s="175">
        <v>32</v>
      </c>
      <c r="C86" s="173">
        <v>32</v>
      </c>
      <c r="D86" s="173">
        <f t="shared" si="1"/>
        <v>0</v>
      </c>
    </row>
    <row r="87" spans="1:4" ht="17.100000000000001" customHeight="1">
      <c r="A87" s="176" t="s">
        <v>173</v>
      </c>
      <c r="B87" s="171">
        <v>182</v>
      </c>
      <c r="C87" s="173">
        <v>182</v>
      </c>
      <c r="D87" s="173">
        <f t="shared" si="1"/>
        <v>0</v>
      </c>
    </row>
    <row r="88" spans="1:4" ht="17.100000000000001" customHeight="1">
      <c r="A88" s="176" t="s">
        <v>120</v>
      </c>
      <c r="B88" s="175">
        <v>152</v>
      </c>
      <c r="C88" s="173">
        <v>152</v>
      </c>
      <c r="D88" s="173">
        <f t="shared" si="1"/>
        <v>0</v>
      </c>
    </row>
    <row r="89" spans="1:4" ht="17.100000000000001" customHeight="1">
      <c r="A89" s="176" t="s">
        <v>174</v>
      </c>
      <c r="B89" s="177">
        <v>30</v>
      </c>
      <c r="C89" s="173">
        <v>30</v>
      </c>
      <c r="D89" s="173">
        <f t="shared" si="1"/>
        <v>0</v>
      </c>
    </row>
    <row r="90" spans="1:4" ht="17.100000000000001" customHeight="1">
      <c r="A90" s="176" t="s">
        <v>175</v>
      </c>
      <c r="B90" s="171">
        <v>900</v>
      </c>
      <c r="C90" s="173">
        <v>650</v>
      </c>
      <c r="D90" s="173">
        <f t="shared" si="1"/>
        <v>250</v>
      </c>
    </row>
    <row r="91" spans="1:4" ht="17.100000000000001" customHeight="1">
      <c r="A91" s="176" t="s">
        <v>120</v>
      </c>
      <c r="B91" s="177">
        <v>640</v>
      </c>
      <c r="C91" s="173">
        <v>640</v>
      </c>
      <c r="D91" s="173">
        <f t="shared" si="1"/>
        <v>0</v>
      </c>
    </row>
    <row r="92" spans="1:4" ht="17.100000000000001" customHeight="1">
      <c r="A92" s="174" t="s">
        <v>132</v>
      </c>
      <c r="B92" s="177">
        <v>10</v>
      </c>
      <c r="C92" s="173">
        <v>10</v>
      </c>
      <c r="D92" s="173">
        <f t="shared" si="1"/>
        <v>0</v>
      </c>
    </row>
    <row r="93" spans="1:4" ht="17.100000000000001" customHeight="1">
      <c r="A93" s="176" t="s">
        <v>176</v>
      </c>
      <c r="B93" s="177">
        <v>250</v>
      </c>
      <c r="C93" s="173"/>
      <c r="D93" s="173">
        <f t="shared" si="1"/>
        <v>250</v>
      </c>
    </row>
    <row r="94" spans="1:4" ht="17.100000000000001" customHeight="1">
      <c r="A94" s="176" t="s">
        <v>177</v>
      </c>
      <c r="B94" s="178">
        <v>180</v>
      </c>
      <c r="C94" s="173">
        <v>180</v>
      </c>
      <c r="D94" s="173">
        <f t="shared" si="1"/>
        <v>0</v>
      </c>
    </row>
    <row r="95" spans="1:4" ht="17.100000000000001" customHeight="1">
      <c r="A95" s="174" t="s">
        <v>120</v>
      </c>
      <c r="B95" s="177">
        <v>172</v>
      </c>
      <c r="C95" s="173">
        <v>172</v>
      </c>
      <c r="D95" s="173">
        <f t="shared" si="1"/>
        <v>0</v>
      </c>
    </row>
    <row r="96" spans="1:4" ht="17.100000000000001" customHeight="1">
      <c r="A96" s="176" t="s">
        <v>129</v>
      </c>
      <c r="B96" s="177">
        <v>8</v>
      </c>
      <c r="C96" s="173">
        <v>8</v>
      </c>
      <c r="D96" s="173">
        <f t="shared" si="1"/>
        <v>0</v>
      </c>
    </row>
    <row r="97" spans="1:4" ht="17.100000000000001" customHeight="1">
      <c r="A97" s="176" t="s">
        <v>178</v>
      </c>
      <c r="B97" s="178">
        <v>310</v>
      </c>
      <c r="C97" s="173">
        <v>187</v>
      </c>
      <c r="D97" s="173">
        <f t="shared" si="1"/>
        <v>123</v>
      </c>
    </row>
    <row r="98" spans="1:4" ht="17.100000000000001" customHeight="1">
      <c r="A98" s="98" t="s">
        <v>120</v>
      </c>
      <c r="B98" s="175">
        <v>175</v>
      </c>
      <c r="C98" s="173">
        <v>175</v>
      </c>
      <c r="D98" s="173">
        <f t="shared" si="1"/>
        <v>0</v>
      </c>
    </row>
    <row r="99" spans="1:4" ht="17.100000000000001" customHeight="1">
      <c r="A99" s="174" t="s">
        <v>129</v>
      </c>
      <c r="B99" s="175">
        <v>5</v>
      </c>
      <c r="C99" s="173">
        <v>5</v>
      </c>
      <c r="D99" s="173">
        <f t="shared" si="1"/>
        <v>0</v>
      </c>
    </row>
    <row r="100" spans="1:4" ht="17.100000000000001" customHeight="1">
      <c r="A100" s="176" t="s">
        <v>179</v>
      </c>
      <c r="B100" s="175">
        <v>130</v>
      </c>
      <c r="C100" s="173">
        <v>7</v>
      </c>
      <c r="D100" s="173">
        <f t="shared" si="1"/>
        <v>123</v>
      </c>
    </row>
    <row r="101" spans="1:4" ht="17.100000000000001" customHeight="1">
      <c r="A101" s="176" t="s">
        <v>180</v>
      </c>
      <c r="B101" s="171">
        <v>98</v>
      </c>
      <c r="C101" s="173">
        <v>98</v>
      </c>
      <c r="D101" s="173">
        <f t="shared" si="1"/>
        <v>0</v>
      </c>
    </row>
    <row r="102" spans="1:4" ht="17.100000000000001" customHeight="1">
      <c r="A102" s="176" t="s">
        <v>120</v>
      </c>
      <c r="B102" s="175">
        <v>98</v>
      </c>
      <c r="C102" s="173">
        <v>98</v>
      </c>
      <c r="D102" s="173">
        <f t="shared" si="1"/>
        <v>0</v>
      </c>
    </row>
    <row r="103" spans="1:4" ht="17.100000000000001" customHeight="1">
      <c r="A103" s="176" t="s">
        <v>181</v>
      </c>
      <c r="B103" s="171">
        <v>510</v>
      </c>
      <c r="C103" s="173">
        <v>480</v>
      </c>
      <c r="D103" s="173">
        <f t="shared" si="1"/>
        <v>30</v>
      </c>
    </row>
    <row r="104" spans="1:4" ht="17.100000000000001" customHeight="1">
      <c r="A104" s="176" t="s">
        <v>120</v>
      </c>
      <c r="B104" s="175">
        <v>480</v>
      </c>
      <c r="C104" s="173">
        <v>480</v>
      </c>
      <c r="D104" s="173">
        <f t="shared" si="1"/>
        <v>0</v>
      </c>
    </row>
    <row r="105" spans="1:4" ht="17.100000000000001" customHeight="1">
      <c r="A105" s="174" t="s">
        <v>182</v>
      </c>
      <c r="B105" s="175">
        <v>30</v>
      </c>
      <c r="C105" s="173"/>
      <c r="D105" s="173">
        <f t="shared" si="1"/>
        <v>30</v>
      </c>
    </row>
    <row r="106" spans="1:4" ht="17.100000000000001" customHeight="1">
      <c r="A106" s="176" t="s">
        <v>183</v>
      </c>
      <c r="B106" s="171">
        <v>500</v>
      </c>
      <c r="C106" s="173"/>
      <c r="D106" s="173">
        <f t="shared" si="1"/>
        <v>500</v>
      </c>
    </row>
    <row r="107" spans="1:4" ht="17.100000000000001" customHeight="1">
      <c r="A107" s="176" t="s">
        <v>184</v>
      </c>
      <c r="B107" s="175">
        <v>500</v>
      </c>
      <c r="C107" s="173"/>
      <c r="D107" s="173">
        <f t="shared" si="1"/>
        <v>500</v>
      </c>
    </row>
    <row r="108" spans="1:4" ht="17.100000000000001" customHeight="1">
      <c r="A108" s="98" t="s">
        <v>84</v>
      </c>
      <c r="B108" s="171">
        <f>B109+B112+B123+B126+B129</f>
        <v>14074</v>
      </c>
      <c r="C108" s="173">
        <f>C112+C109+C123+C126+C129</f>
        <v>11245</v>
      </c>
      <c r="D108" s="173">
        <f t="shared" si="1"/>
        <v>2829</v>
      </c>
    </row>
    <row r="109" spans="1:4" ht="17.100000000000001" customHeight="1">
      <c r="A109" s="174" t="s">
        <v>185</v>
      </c>
      <c r="B109" s="171">
        <v>710</v>
      </c>
      <c r="C109" s="173"/>
      <c r="D109" s="173">
        <f t="shared" si="1"/>
        <v>710</v>
      </c>
    </row>
    <row r="110" spans="1:4" ht="17.100000000000001" customHeight="1">
      <c r="A110" s="174" t="s">
        <v>186</v>
      </c>
      <c r="B110" s="175">
        <v>70</v>
      </c>
      <c r="C110" s="173"/>
      <c r="D110" s="173">
        <f t="shared" si="1"/>
        <v>70</v>
      </c>
    </row>
    <row r="111" spans="1:4" ht="17.100000000000001" customHeight="1">
      <c r="A111" s="176" t="s">
        <v>187</v>
      </c>
      <c r="B111" s="175">
        <v>640</v>
      </c>
      <c r="C111" s="173"/>
      <c r="D111" s="173">
        <f t="shared" si="1"/>
        <v>640</v>
      </c>
    </row>
    <row r="112" spans="1:4" ht="17.100000000000001" customHeight="1">
      <c r="A112" s="176" t="s">
        <v>188</v>
      </c>
      <c r="B112" s="171">
        <v>9134</v>
      </c>
      <c r="C112" s="173">
        <v>7930</v>
      </c>
      <c r="D112" s="173">
        <f t="shared" si="1"/>
        <v>1204</v>
      </c>
    </row>
    <row r="113" spans="1:4" ht="17.100000000000001" customHeight="1">
      <c r="A113" s="176" t="s">
        <v>120</v>
      </c>
      <c r="B113" s="175">
        <v>7900</v>
      </c>
      <c r="C113" s="173">
        <v>7900</v>
      </c>
      <c r="D113" s="173">
        <f t="shared" si="1"/>
        <v>0</v>
      </c>
    </row>
    <row r="114" spans="1:4" ht="17.100000000000001" customHeight="1">
      <c r="A114" s="174" t="s">
        <v>121</v>
      </c>
      <c r="B114" s="175">
        <v>30</v>
      </c>
      <c r="C114" s="173">
        <v>30</v>
      </c>
      <c r="D114" s="173">
        <f t="shared" si="1"/>
        <v>0</v>
      </c>
    </row>
    <row r="115" spans="1:4" ht="17.100000000000001" customHeight="1">
      <c r="A115" s="176" t="s">
        <v>189</v>
      </c>
      <c r="B115" s="175">
        <v>1</v>
      </c>
      <c r="C115" s="173"/>
      <c r="D115" s="173">
        <f t="shared" si="1"/>
        <v>1</v>
      </c>
    </row>
    <row r="116" spans="1:4" ht="17.100000000000001" customHeight="1">
      <c r="A116" s="174" t="s">
        <v>190</v>
      </c>
      <c r="B116" s="175">
        <v>20</v>
      </c>
      <c r="C116" s="173"/>
      <c r="D116" s="173">
        <f t="shared" si="1"/>
        <v>20</v>
      </c>
    </row>
    <row r="117" spans="1:4" ht="17.100000000000001" customHeight="1">
      <c r="A117" s="176" t="s">
        <v>191</v>
      </c>
      <c r="B117" s="175">
        <v>600</v>
      </c>
      <c r="C117" s="173"/>
      <c r="D117" s="173">
        <f t="shared" si="1"/>
        <v>600</v>
      </c>
    </row>
    <row r="118" spans="1:4" ht="17.100000000000001" customHeight="1">
      <c r="A118" s="98" t="s">
        <v>192</v>
      </c>
      <c r="B118" s="175">
        <v>3</v>
      </c>
      <c r="C118" s="173"/>
      <c r="D118" s="173">
        <f t="shared" si="1"/>
        <v>3</v>
      </c>
    </row>
    <row r="119" spans="1:4" ht="17.100000000000001" customHeight="1">
      <c r="A119" s="174" t="s">
        <v>193</v>
      </c>
      <c r="B119" s="175">
        <v>100</v>
      </c>
      <c r="C119" s="173"/>
      <c r="D119" s="173">
        <f t="shared" si="1"/>
        <v>100</v>
      </c>
    </row>
    <row r="120" spans="1:4" ht="17.100000000000001" customHeight="1">
      <c r="A120" s="174" t="s">
        <v>194</v>
      </c>
      <c r="B120" s="175">
        <v>180</v>
      </c>
      <c r="C120" s="173"/>
      <c r="D120" s="173">
        <f t="shared" si="1"/>
        <v>180</v>
      </c>
    </row>
    <row r="121" spans="1:4" ht="17.100000000000001" customHeight="1">
      <c r="A121" s="176" t="s">
        <v>143</v>
      </c>
      <c r="B121" s="175">
        <v>150</v>
      </c>
      <c r="C121" s="173"/>
      <c r="D121" s="173">
        <f t="shared" si="1"/>
        <v>150</v>
      </c>
    </row>
    <row r="122" spans="1:4" ht="17.100000000000001" customHeight="1">
      <c r="A122" s="176" t="s">
        <v>195</v>
      </c>
      <c r="B122" s="175">
        <v>150</v>
      </c>
      <c r="C122" s="173"/>
      <c r="D122" s="173">
        <f t="shared" si="1"/>
        <v>150</v>
      </c>
    </row>
    <row r="123" spans="1:4" ht="17.100000000000001" customHeight="1">
      <c r="A123" s="174" t="s">
        <v>196</v>
      </c>
      <c r="B123" s="171">
        <v>1205</v>
      </c>
      <c r="C123" s="173">
        <v>1005</v>
      </c>
      <c r="D123" s="173">
        <f t="shared" si="1"/>
        <v>200</v>
      </c>
    </row>
    <row r="124" spans="1:4" ht="17.100000000000001" customHeight="1">
      <c r="A124" s="174" t="s">
        <v>120</v>
      </c>
      <c r="B124" s="175">
        <v>1005</v>
      </c>
      <c r="C124" s="173">
        <v>1005</v>
      </c>
      <c r="D124" s="173">
        <f t="shared" si="1"/>
        <v>0</v>
      </c>
    </row>
    <row r="125" spans="1:4" ht="17.100000000000001" customHeight="1">
      <c r="A125" s="176" t="s">
        <v>197</v>
      </c>
      <c r="B125" s="175">
        <v>200</v>
      </c>
      <c r="C125" s="173"/>
      <c r="D125" s="173">
        <f t="shared" si="1"/>
        <v>200</v>
      </c>
    </row>
    <row r="126" spans="1:4" ht="17.100000000000001" customHeight="1">
      <c r="A126" s="98" t="s">
        <v>198</v>
      </c>
      <c r="B126" s="171">
        <v>2250</v>
      </c>
      <c r="C126" s="173">
        <v>1750</v>
      </c>
      <c r="D126" s="173">
        <f t="shared" si="1"/>
        <v>500</v>
      </c>
    </row>
    <row r="127" spans="1:4" ht="17.100000000000001" customHeight="1">
      <c r="A127" s="174" t="s">
        <v>120</v>
      </c>
      <c r="B127" s="175">
        <v>1750</v>
      </c>
      <c r="C127" s="173">
        <v>1750</v>
      </c>
      <c r="D127" s="173">
        <f t="shared" si="1"/>
        <v>0</v>
      </c>
    </row>
    <row r="128" spans="1:4" ht="17.100000000000001" customHeight="1">
      <c r="A128" s="176" t="s">
        <v>199</v>
      </c>
      <c r="B128" s="175">
        <v>500</v>
      </c>
      <c r="C128" s="173"/>
      <c r="D128" s="173">
        <f t="shared" si="1"/>
        <v>500</v>
      </c>
    </row>
    <row r="129" spans="1:4" ht="17.100000000000001" customHeight="1">
      <c r="A129" s="174" t="s">
        <v>200</v>
      </c>
      <c r="B129" s="171">
        <v>775</v>
      </c>
      <c r="C129" s="173">
        <v>560</v>
      </c>
      <c r="D129" s="173">
        <f t="shared" si="1"/>
        <v>215</v>
      </c>
    </row>
    <row r="130" spans="1:4" ht="17.100000000000001" customHeight="1">
      <c r="A130" s="176" t="s">
        <v>120</v>
      </c>
      <c r="B130" s="175">
        <v>560</v>
      </c>
      <c r="C130" s="173">
        <v>560</v>
      </c>
      <c r="D130" s="173">
        <f t="shared" si="1"/>
        <v>0</v>
      </c>
    </row>
    <row r="131" spans="1:4" ht="17.100000000000001" customHeight="1">
      <c r="A131" s="98" t="s">
        <v>201</v>
      </c>
      <c r="B131" s="175">
        <v>90</v>
      </c>
      <c r="C131" s="173"/>
      <c r="D131" s="173">
        <f t="shared" si="1"/>
        <v>90</v>
      </c>
    </row>
    <row r="132" spans="1:4" ht="17.100000000000001" customHeight="1">
      <c r="A132" s="174" t="s">
        <v>202</v>
      </c>
      <c r="B132" s="175">
        <v>25</v>
      </c>
      <c r="C132" s="173"/>
      <c r="D132" s="173">
        <f t="shared" si="1"/>
        <v>25</v>
      </c>
    </row>
    <row r="133" spans="1:4" ht="17.100000000000001" customHeight="1">
      <c r="A133" s="174" t="s">
        <v>203</v>
      </c>
      <c r="B133" s="175">
        <v>100</v>
      </c>
      <c r="C133" s="173"/>
      <c r="D133" s="173">
        <f t="shared" ref="D133:D196" si="2">B133-C133</f>
        <v>100</v>
      </c>
    </row>
    <row r="134" spans="1:4" ht="17.100000000000001" customHeight="1">
      <c r="A134" s="98" t="s">
        <v>85</v>
      </c>
      <c r="B134" s="171">
        <f>B135+B139+B145+B148+B150+B152+B154+B157</f>
        <v>45526</v>
      </c>
      <c r="C134" s="179">
        <v>28673</v>
      </c>
      <c r="D134" s="92">
        <f t="shared" si="2"/>
        <v>16853</v>
      </c>
    </row>
    <row r="135" spans="1:4" ht="17.100000000000001" customHeight="1">
      <c r="A135" s="176" t="s">
        <v>204</v>
      </c>
      <c r="B135" s="171">
        <v>580</v>
      </c>
      <c r="C135" s="179">
        <v>580</v>
      </c>
      <c r="D135" s="92">
        <f t="shared" si="2"/>
        <v>0</v>
      </c>
    </row>
    <row r="136" spans="1:4" ht="17.100000000000001" customHeight="1">
      <c r="A136" s="174" t="s">
        <v>120</v>
      </c>
      <c r="B136" s="175">
        <v>290</v>
      </c>
      <c r="C136" s="179">
        <v>290</v>
      </c>
      <c r="D136" s="92">
        <f t="shared" si="2"/>
        <v>0</v>
      </c>
    </row>
    <row r="137" spans="1:4" ht="17.100000000000001" customHeight="1">
      <c r="A137" s="174" t="s">
        <v>121</v>
      </c>
      <c r="B137" s="175">
        <v>230</v>
      </c>
      <c r="C137" s="179">
        <v>230</v>
      </c>
      <c r="D137" s="92">
        <f t="shared" si="2"/>
        <v>0</v>
      </c>
    </row>
    <row r="138" spans="1:4" ht="17.100000000000001" customHeight="1">
      <c r="A138" s="176" t="s">
        <v>205</v>
      </c>
      <c r="B138" s="175">
        <v>60</v>
      </c>
      <c r="C138" s="179">
        <v>60</v>
      </c>
      <c r="D138" s="92">
        <f t="shared" si="2"/>
        <v>0</v>
      </c>
    </row>
    <row r="139" spans="1:4" ht="17.100000000000001" customHeight="1">
      <c r="A139" s="174" t="s">
        <v>206</v>
      </c>
      <c r="B139" s="171">
        <v>37428</v>
      </c>
      <c r="C139" s="179">
        <v>27193</v>
      </c>
      <c r="D139" s="92">
        <f t="shared" si="2"/>
        <v>10235</v>
      </c>
    </row>
    <row r="140" spans="1:4" ht="17.100000000000001" customHeight="1">
      <c r="A140" s="174" t="s">
        <v>207</v>
      </c>
      <c r="B140" s="175">
        <v>2178</v>
      </c>
      <c r="C140" s="179">
        <v>1800</v>
      </c>
      <c r="D140" s="92">
        <f t="shared" si="2"/>
        <v>378</v>
      </c>
    </row>
    <row r="141" spans="1:4" ht="17.100000000000001" customHeight="1">
      <c r="A141" s="174" t="s">
        <v>208</v>
      </c>
      <c r="B141" s="175">
        <v>17000</v>
      </c>
      <c r="C141" s="179">
        <v>11143</v>
      </c>
      <c r="D141" s="92">
        <f t="shared" si="2"/>
        <v>5857</v>
      </c>
    </row>
    <row r="142" spans="1:4" ht="17.100000000000001" customHeight="1">
      <c r="A142" s="176" t="s">
        <v>209</v>
      </c>
      <c r="B142" s="175">
        <v>11300</v>
      </c>
      <c r="C142" s="179">
        <v>8300</v>
      </c>
      <c r="D142" s="92">
        <f t="shared" si="2"/>
        <v>3000</v>
      </c>
    </row>
    <row r="143" spans="1:4" ht="17.100000000000001" customHeight="1">
      <c r="A143" s="176" t="s">
        <v>210</v>
      </c>
      <c r="B143" s="175">
        <v>5300</v>
      </c>
      <c r="C143" s="179">
        <v>4300</v>
      </c>
      <c r="D143" s="92">
        <f t="shared" si="2"/>
        <v>1000</v>
      </c>
    </row>
    <row r="144" spans="1:4" ht="17.100000000000001" customHeight="1">
      <c r="A144" s="174" t="s">
        <v>211</v>
      </c>
      <c r="B144" s="175">
        <v>1650</v>
      </c>
      <c r="C144" s="179">
        <v>1650</v>
      </c>
      <c r="D144" s="92">
        <f t="shared" si="2"/>
        <v>0</v>
      </c>
    </row>
    <row r="145" spans="1:4" ht="17.100000000000001" customHeight="1">
      <c r="A145" s="174" t="s">
        <v>212</v>
      </c>
      <c r="B145" s="171">
        <v>2850</v>
      </c>
      <c r="C145" s="179">
        <v>700</v>
      </c>
      <c r="D145" s="92">
        <f t="shared" si="2"/>
        <v>2150</v>
      </c>
    </row>
    <row r="146" spans="1:4" ht="17.100000000000001" customHeight="1">
      <c r="A146" s="174" t="s">
        <v>213</v>
      </c>
      <c r="B146" s="175">
        <v>2700</v>
      </c>
      <c r="C146" s="179">
        <v>700</v>
      </c>
      <c r="D146" s="92">
        <f t="shared" si="2"/>
        <v>2000</v>
      </c>
    </row>
    <row r="147" spans="1:4" ht="17.100000000000001" customHeight="1">
      <c r="A147" s="176" t="s">
        <v>214</v>
      </c>
      <c r="B147" s="175">
        <v>150</v>
      </c>
      <c r="C147" s="179"/>
      <c r="D147" s="92">
        <f t="shared" si="2"/>
        <v>150</v>
      </c>
    </row>
    <row r="148" spans="1:4" ht="17.100000000000001" customHeight="1">
      <c r="A148" s="98" t="s">
        <v>215</v>
      </c>
      <c r="B148" s="171">
        <v>100</v>
      </c>
      <c r="C148" s="179">
        <v>100</v>
      </c>
      <c r="D148" s="92">
        <f t="shared" si="2"/>
        <v>0</v>
      </c>
    </row>
    <row r="149" spans="1:4" ht="17.100000000000001" customHeight="1">
      <c r="A149" s="174" t="s">
        <v>216</v>
      </c>
      <c r="B149" s="175">
        <v>100</v>
      </c>
      <c r="C149" s="179">
        <v>100</v>
      </c>
      <c r="D149" s="92">
        <f t="shared" si="2"/>
        <v>0</v>
      </c>
    </row>
    <row r="150" spans="1:4" ht="17.100000000000001" customHeight="1">
      <c r="A150" s="176" t="s">
        <v>217</v>
      </c>
      <c r="B150" s="171">
        <v>118</v>
      </c>
      <c r="C150" s="179">
        <v>100</v>
      </c>
      <c r="D150" s="92">
        <f t="shared" si="2"/>
        <v>18</v>
      </c>
    </row>
    <row r="151" spans="1:4" ht="17.100000000000001" customHeight="1">
      <c r="A151" s="174" t="s">
        <v>218</v>
      </c>
      <c r="B151" s="175">
        <v>118</v>
      </c>
      <c r="C151" s="179">
        <v>100</v>
      </c>
      <c r="D151" s="92">
        <f t="shared" si="2"/>
        <v>18</v>
      </c>
    </row>
    <row r="152" spans="1:4" ht="17.100000000000001" customHeight="1">
      <c r="A152" s="174" t="s">
        <v>219</v>
      </c>
      <c r="B152" s="171">
        <v>150</v>
      </c>
      <c r="C152" s="179"/>
      <c r="D152" s="92">
        <f t="shared" si="2"/>
        <v>150</v>
      </c>
    </row>
    <row r="153" spans="1:4" ht="17.100000000000001" customHeight="1">
      <c r="A153" s="174" t="s">
        <v>220</v>
      </c>
      <c r="B153" s="175">
        <v>150</v>
      </c>
      <c r="C153" s="179"/>
      <c r="D153" s="92">
        <f t="shared" si="2"/>
        <v>150</v>
      </c>
    </row>
    <row r="154" spans="1:4" ht="17.100000000000001" customHeight="1">
      <c r="A154" s="176" t="s">
        <v>221</v>
      </c>
      <c r="B154" s="171">
        <v>800</v>
      </c>
      <c r="C154" s="179"/>
      <c r="D154" s="92">
        <f t="shared" si="2"/>
        <v>800</v>
      </c>
    </row>
    <row r="155" spans="1:4" ht="17.100000000000001" customHeight="1">
      <c r="A155" s="176" t="s">
        <v>222</v>
      </c>
      <c r="B155" s="175">
        <v>190</v>
      </c>
      <c r="C155" s="179"/>
      <c r="D155" s="92">
        <f t="shared" si="2"/>
        <v>190</v>
      </c>
    </row>
    <row r="156" spans="1:4" ht="17.100000000000001" customHeight="1">
      <c r="A156" s="174" t="s">
        <v>223</v>
      </c>
      <c r="B156" s="175">
        <v>610</v>
      </c>
      <c r="C156" s="179"/>
      <c r="D156" s="92">
        <f t="shared" si="2"/>
        <v>610</v>
      </c>
    </row>
    <row r="157" spans="1:4" ht="17.100000000000001" customHeight="1">
      <c r="A157" s="174" t="s">
        <v>224</v>
      </c>
      <c r="B157" s="171">
        <v>3500</v>
      </c>
      <c r="C157" s="179"/>
      <c r="D157" s="92">
        <f t="shared" si="2"/>
        <v>3500</v>
      </c>
    </row>
    <row r="158" spans="1:4" ht="17.100000000000001" customHeight="1">
      <c r="A158" s="176" t="s">
        <v>225</v>
      </c>
      <c r="B158" s="175">
        <v>600</v>
      </c>
      <c r="C158" s="179"/>
      <c r="D158" s="92">
        <f t="shared" si="2"/>
        <v>600</v>
      </c>
    </row>
    <row r="159" spans="1:4" ht="17.100000000000001" customHeight="1">
      <c r="A159" s="176" t="s">
        <v>226</v>
      </c>
      <c r="B159" s="175">
        <v>200</v>
      </c>
      <c r="C159" s="179"/>
      <c r="D159" s="92">
        <f t="shared" si="2"/>
        <v>200</v>
      </c>
    </row>
    <row r="160" spans="1:4" ht="17.100000000000001" customHeight="1">
      <c r="A160" s="174" t="s">
        <v>227</v>
      </c>
      <c r="B160" s="175">
        <v>100</v>
      </c>
      <c r="C160" s="179"/>
      <c r="D160" s="92">
        <f t="shared" si="2"/>
        <v>100</v>
      </c>
    </row>
    <row r="161" spans="1:4" ht="17.100000000000001" customHeight="1">
      <c r="A161" s="174" t="s">
        <v>228</v>
      </c>
      <c r="B161" s="175">
        <v>2600</v>
      </c>
      <c r="C161" s="179"/>
      <c r="D161" s="92">
        <f t="shared" si="2"/>
        <v>2600</v>
      </c>
    </row>
    <row r="162" spans="1:4" ht="17.100000000000001" customHeight="1">
      <c r="A162" s="98" t="s">
        <v>86</v>
      </c>
      <c r="B162" s="171">
        <f>B163+B165+B167+B170+B173+B175</f>
        <v>1581</v>
      </c>
      <c r="C162" s="179">
        <v>161</v>
      </c>
      <c r="D162" s="92">
        <f t="shared" si="2"/>
        <v>1420</v>
      </c>
    </row>
    <row r="163" spans="1:4" ht="17.100000000000001" customHeight="1">
      <c r="A163" s="176" t="s">
        <v>229</v>
      </c>
      <c r="B163" s="171">
        <v>91</v>
      </c>
      <c r="C163" s="179">
        <v>91</v>
      </c>
      <c r="D163" s="92">
        <f t="shared" si="2"/>
        <v>0</v>
      </c>
    </row>
    <row r="164" spans="1:4" ht="17.100000000000001" customHeight="1">
      <c r="A164" s="174" t="s">
        <v>120</v>
      </c>
      <c r="B164" s="175">
        <v>91</v>
      </c>
      <c r="C164" s="179">
        <v>91</v>
      </c>
      <c r="D164" s="92">
        <f t="shared" si="2"/>
        <v>0</v>
      </c>
    </row>
    <row r="165" spans="1:4" ht="17.100000000000001" customHeight="1">
      <c r="A165" s="176" t="s">
        <v>230</v>
      </c>
      <c r="B165" s="171">
        <v>300</v>
      </c>
      <c r="C165" s="179"/>
      <c r="D165" s="92">
        <f t="shared" si="2"/>
        <v>300</v>
      </c>
    </row>
    <row r="166" spans="1:4" ht="17.100000000000001" customHeight="1">
      <c r="A166" s="174" t="s">
        <v>231</v>
      </c>
      <c r="B166" s="175">
        <v>300</v>
      </c>
      <c r="C166" s="179"/>
      <c r="D166" s="92">
        <f t="shared" si="2"/>
        <v>300</v>
      </c>
    </row>
    <row r="167" spans="1:4" ht="17.100000000000001" customHeight="1">
      <c r="A167" s="176" t="s">
        <v>232</v>
      </c>
      <c r="B167" s="171">
        <v>1100</v>
      </c>
      <c r="C167" s="179"/>
      <c r="D167" s="92">
        <f t="shared" si="2"/>
        <v>1100</v>
      </c>
    </row>
    <row r="168" spans="1:4" ht="17.100000000000001" customHeight="1">
      <c r="A168" s="174" t="s">
        <v>233</v>
      </c>
      <c r="B168" s="175">
        <v>1000</v>
      </c>
      <c r="C168" s="179"/>
      <c r="D168" s="92">
        <f t="shared" si="2"/>
        <v>1000</v>
      </c>
    </row>
    <row r="169" spans="1:4" ht="17.100000000000001" customHeight="1">
      <c r="A169" s="176" t="s">
        <v>234</v>
      </c>
      <c r="B169" s="175">
        <v>100</v>
      </c>
      <c r="C169" s="179"/>
      <c r="D169" s="92">
        <f t="shared" si="2"/>
        <v>100</v>
      </c>
    </row>
    <row r="170" spans="1:4" ht="17.100000000000001" customHeight="1">
      <c r="A170" s="176" t="s">
        <v>235</v>
      </c>
      <c r="B170" s="171">
        <v>35</v>
      </c>
      <c r="C170" s="179">
        <v>35</v>
      </c>
      <c r="D170" s="92">
        <f t="shared" si="2"/>
        <v>0</v>
      </c>
    </row>
    <row r="171" spans="1:4" ht="17.100000000000001" customHeight="1">
      <c r="A171" s="174" t="s">
        <v>236</v>
      </c>
      <c r="B171" s="175">
        <v>5</v>
      </c>
      <c r="C171" s="179">
        <v>5</v>
      </c>
      <c r="D171" s="92">
        <f t="shared" si="2"/>
        <v>0</v>
      </c>
    </row>
    <row r="172" spans="1:4" ht="17.100000000000001" customHeight="1">
      <c r="A172" s="174" t="s">
        <v>237</v>
      </c>
      <c r="B172" s="175">
        <v>30</v>
      </c>
      <c r="C172" s="179">
        <v>30</v>
      </c>
      <c r="D172" s="92">
        <f t="shared" si="2"/>
        <v>0</v>
      </c>
    </row>
    <row r="173" spans="1:4" ht="17.100000000000001" customHeight="1">
      <c r="A173" s="174" t="s">
        <v>238</v>
      </c>
      <c r="B173" s="171">
        <v>35</v>
      </c>
      <c r="C173" s="179">
        <v>35</v>
      </c>
      <c r="D173" s="92">
        <f t="shared" si="2"/>
        <v>0</v>
      </c>
    </row>
    <row r="174" spans="1:4" ht="17.100000000000001" customHeight="1">
      <c r="A174" s="176" t="s">
        <v>239</v>
      </c>
      <c r="B174" s="175">
        <v>35</v>
      </c>
      <c r="C174" s="179">
        <v>35</v>
      </c>
      <c r="D174" s="92">
        <f t="shared" si="2"/>
        <v>0</v>
      </c>
    </row>
    <row r="175" spans="1:4" ht="17.100000000000001" customHeight="1">
      <c r="A175" s="174" t="s">
        <v>240</v>
      </c>
      <c r="B175" s="171">
        <v>20</v>
      </c>
      <c r="C175" s="179"/>
      <c r="D175" s="92">
        <f t="shared" si="2"/>
        <v>20</v>
      </c>
    </row>
    <row r="176" spans="1:4" ht="17.100000000000001" customHeight="1">
      <c r="A176" s="174" t="s">
        <v>241</v>
      </c>
      <c r="B176" s="175">
        <v>20</v>
      </c>
      <c r="C176" s="179"/>
      <c r="D176" s="92">
        <f t="shared" si="2"/>
        <v>20</v>
      </c>
    </row>
    <row r="177" spans="1:4" ht="17.100000000000001" customHeight="1">
      <c r="A177" s="98" t="s">
        <v>87</v>
      </c>
      <c r="B177" s="171">
        <f>B178+B187+B190+B195+B197</f>
        <v>2943</v>
      </c>
      <c r="C177" s="179">
        <v>2228</v>
      </c>
      <c r="D177" s="92">
        <f t="shared" si="2"/>
        <v>715</v>
      </c>
    </row>
    <row r="178" spans="1:4" ht="17.100000000000001" customHeight="1">
      <c r="A178" s="98" t="s">
        <v>242</v>
      </c>
      <c r="B178" s="171">
        <v>962</v>
      </c>
      <c r="C178" s="179">
        <v>750</v>
      </c>
      <c r="D178" s="92">
        <f t="shared" si="2"/>
        <v>212</v>
      </c>
    </row>
    <row r="179" spans="1:4" ht="17.100000000000001" customHeight="1">
      <c r="A179" s="98" t="s">
        <v>120</v>
      </c>
      <c r="B179" s="175">
        <v>120</v>
      </c>
      <c r="C179" s="179">
        <v>120</v>
      </c>
      <c r="D179" s="92">
        <f t="shared" si="2"/>
        <v>0</v>
      </c>
    </row>
    <row r="180" spans="1:4" ht="17.100000000000001" customHeight="1">
      <c r="A180" s="98" t="s">
        <v>121</v>
      </c>
      <c r="B180" s="175">
        <v>220</v>
      </c>
      <c r="C180" s="179">
        <v>220</v>
      </c>
      <c r="D180" s="92">
        <f t="shared" si="2"/>
        <v>0</v>
      </c>
    </row>
    <row r="181" spans="1:4" ht="17.100000000000001" customHeight="1">
      <c r="A181" s="98" t="s">
        <v>243</v>
      </c>
      <c r="B181" s="175">
        <v>130</v>
      </c>
      <c r="C181" s="179">
        <v>130</v>
      </c>
      <c r="D181" s="92">
        <f t="shared" si="2"/>
        <v>0</v>
      </c>
    </row>
    <row r="182" spans="1:4" ht="17.100000000000001" customHeight="1">
      <c r="A182" s="98" t="s">
        <v>244</v>
      </c>
      <c r="B182" s="175">
        <v>180</v>
      </c>
      <c r="C182" s="179">
        <v>180</v>
      </c>
      <c r="D182" s="92">
        <f t="shared" si="2"/>
        <v>0</v>
      </c>
    </row>
    <row r="183" spans="1:4" ht="17.100000000000001" customHeight="1">
      <c r="A183" s="98" t="s">
        <v>245</v>
      </c>
      <c r="B183" s="175">
        <v>100</v>
      </c>
      <c r="C183" s="179">
        <v>100</v>
      </c>
      <c r="D183" s="92">
        <f t="shared" si="2"/>
        <v>0</v>
      </c>
    </row>
    <row r="184" spans="1:4" ht="17.100000000000001" customHeight="1">
      <c r="A184" s="98" t="s">
        <v>246</v>
      </c>
      <c r="B184" s="175">
        <v>15</v>
      </c>
      <c r="C184" s="179"/>
      <c r="D184" s="92">
        <f t="shared" si="2"/>
        <v>15</v>
      </c>
    </row>
    <row r="185" spans="1:4" ht="17.100000000000001" customHeight="1">
      <c r="A185" s="98" t="s">
        <v>247</v>
      </c>
      <c r="B185" s="175">
        <v>120</v>
      </c>
      <c r="C185" s="179"/>
      <c r="D185" s="92">
        <f t="shared" si="2"/>
        <v>120</v>
      </c>
    </row>
    <row r="186" spans="1:4" ht="17.100000000000001" customHeight="1">
      <c r="A186" s="98" t="s">
        <v>248</v>
      </c>
      <c r="B186" s="175">
        <v>77</v>
      </c>
      <c r="C186" s="179"/>
      <c r="D186" s="92">
        <f t="shared" si="2"/>
        <v>77</v>
      </c>
    </row>
    <row r="187" spans="1:4" ht="17.100000000000001" customHeight="1">
      <c r="A187" s="98" t="s">
        <v>249</v>
      </c>
      <c r="B187" s="171">
        <v>720</v>
      </c>
      <c r="C187" s="179">
        <v>274</v>
      </c>
      <c r="D187" s="92">
        <f t="shared" si="2"/>
        <v>446</v>
      </c>
    </row>
    <row r="188" spans="1:4" ht="17.100000000000001" customHeight="1">
      <c r="A188" s="98" t="s">
        <v>250</v>
      </c>
      <c r="B188" s="175">
        <v>600</v>
      </c>
      <c r="C188" s="179">
        <v>174</v>
      </c>
      <c r="D188" s="92">
        <f t="shared" si="2"/>
        <v>426</v>
      </c>
    </row>
    <row r="189" spans="1:4" ht="17.100000000000001" customHeight="1">
      <c r="A189" s="98" t="s">
        <v>251</v>
      </c>
      <c r="B189" s="175">
        <v>120</v>
      </c>
      <c r="C189" s="179">
        <v>100</v>
      </c>
      <c r="D189" s="92">
        <f t="shared" si="2"/>
        <v>20</v>
      </c>
    </row>
    <row r="190" spans="1:4" ht="17.100000000000001" customHeight="1">
      <c r="A190" s="98" t="s">
        <v>252</v>
      </c>
      <c r="B190" s="171">
        <v>161</v>
      </c>
      <c r="C190" s="179">
        <v>104</v>
      </c>
      <c r="D190" s="92">
        <f t="shared" si="2"/>
        <v>57</v>
      </c>
    </row>
    <row r="191" spans="1:4" ht="17.100000000000001" customHeight="1">
      <c r="A191" s="98" t="s">
        <v>120</v>
      </c>
      <c r="B191" s="175">
        <v>104</v>
      </c>
      <c r="C191" s="179">
        <v>104</v>
      </c>
      <c r="D191" s="92">
        <f t="shared" si="2"/>
        <v>0</v>
      </c>
    </row>
    <row r="192" spans="1:4" ht="17.100000000000001" customHeight="1">
      <c r="A192" s="98" t="s">
        <v>253</v>
      </c>
      <c r="B192" s="175">
        <v>5</v>
      </c>
      <c r="C192" s="179"/>
      <c r="D192" s="92">
        <f t="shared" si="2"/>
        <v>5</v>
      </c>
    </row>
    <row r="193" spans="1:4" ht="17.100000000000001" customHeight="1">
      <c r="A193" s="98" t="s">
        <v>254</v>
      </c>
      <c r="B193" s="175">
        <v>50</v>
      </c>
      <c r="C193" s="179"/>
      <c r="D193" s="92">
        <f t="shared" si="2"/>
        <v>50</v>
      </c>
    </row>
    <row r="194" spans="1:4" ht="17.100000000000001" customHeight="1">
      <c r="A194" s="98" t="s">
        <v>255</v>
      </c>
      <c r="B194" s="175">
        <v>2</v>
      </c>
      <c r="C194" s="179"/>
      <c r="D194" s="92">
        <f t="shared" si="2"/>
        <v>2</v>
      </c>
    </row>
    <row r="195" spans="1:4" ht="17.100000000000001" customHeight="1">
      <c r="A195" s="98" t="s">
        <v>256</v>
      </c>
      <c r="B195" s="171">
        <v>900</v>
      </c>
      <c r="C195" s="179">
        <v>900</v>
      </c>
      <c r="D195" s="92">
        <f t="shared" si="2"/>
        <v>0</v>
      </c>
    </row>
    <row r="196" spans="1:4" ht="17.100000000000001" customHeight="1">
      <c r="A196" s="98" t="s">
        <v>257</v>
      </c>
      <c r="B196" s="175">
        <v>900</v>
      </c>
      <c r="C196" s="179">
        <v>900</v>
      </c>
      <c r="D196" s="92">
        <f t="shared" si="2"/>
        <v>0</v>
      </c>
    </row>
    <row r="197" spans="1:4" ht="17.100000000000001" customHeight="1">
      <c r="A197" s="98" t="s">
        <v>258</v>
      </c>
      <c r="B197" s="171">
        <v>200</v>
      </c>
      <c r="C197" s="179">
        <v>200</v>
      </c>
      <c r="D197" s="92">
        <f t="shared" ref="D197:D260" si="3">B197-C197</f>
        <v>0</v>
      </c>
    </row>
    <row r="198" spans="1:4" ht="17.100000000000001" customHeight="1">
      <c r="A198" s="98" t="s">
        <v>259</v>
      </c>
      <c r="B198" s="175">
        <v>200</v>
      </c>
      <c r="C198" s="179">
        <v>200</v>
      </c>
      <c r="D198" s="92">
        <f t="shared" si="3"/>
        <v>0</v>
      </c>
    </row>
    <row r="199" spans="1:4" ht="17.100000000000001" customHeight="1">
      <c r="A199" s="98" t="s">
        <v>88</v>
      </c>
      <c r="B199" s="171">
        <f>B200+B210+B218+B225+B228+B234+B241+B246+B251+B256+B258+B260+B263+B266+B269+B271+B274</f>
        <v>43033</v>
      </c>
      <c r="C199" s="179">
        <v>5878</v>
      </c>
      <c r="D199" s="92">
        <f t="shared" si="3"/>
        <v>37155</v>
      </c>
    </row>
    <row r="200" spans="1:4" ht="17.100000000000001" customHeight="1">
      <c r="A200" s="98" t="s">
        <v>260</v>
      </c>
      <c r="B200" s="171">
        <v>1788</v>
      </c>
      <c r="C200" s="179">
        <v>1788</v>
      </c>
      <c r="D200" s="92">
        <f t="shared" si="3"/>
        <v>0</v>
      </c>
    </row>
    <row r="201" spans="1:4" ht="17.100000000000001" customHeight="1">
      <c r="A201" s="98" t="s">
        <v>120</v>
      </c>
      <c r="B201" s="175">
        <v>308</v>
      </c>
      <c r="C201" s="179">
        <v>308</v>
      </c>
      <c r="D201" s="92">
        <f t="shared" si="3"/>
        <v>0</v>
      </c>
    </row>
    <row r="202" spans="1:4" ht="17.100000000000001" customHeight="1">
      <c r="A202" s="98" t="s">
        <v>132</v>
      </c>
      <c r="B202" s="175">
        <v>10</v>
      </c>
      <c r="C202" s="179">
        <v>10</v>
      </c>
      <c r="D202" s="92">
        <f t="shared" si="3"/>
        <v>0</v>
      </c>
    </row>
    <row r="203" spans="1:4" ht="17.100000000000001" customHeight="1">
      <c r="A203" s="98" t="s">
        <v>121</v>
      </c>
      <c r="B203" s="175">
        <v>150</v>
      </c>
      <c r="C203" s="179">
        <v>150</v>
      </c>
      <c r="D203" s="92">
        <f t="shared" si="3"/>
        <v>0</v>
      </c>
    </row>
    <row r="204" spans="1:4" ht="17.100000000000001" customHeight="1">
      <c r="A204" s="98" t="s">
        <v>261</v>
      </c>
      <c r="B204" s="175">
        <v>70</v>
      </c>
      <c r="C204" s="179">
        <v>70</v>
      </c>
      <c r="D204" s="92">
        <f t="shared" si="3"/>
        <v>0</v>
      </c>
    </row>
    <row r="205" spans="1:4" ht="17.100000000000001" customHeight="1">
      <c r="A205" s="98" t="s">
        <v>262</v>
      </c>
      <c r="B205" s="175">
        <v>50</v>
      </c>
      <c r="C205" s="179">
        <v>50</v>
      </c>
      <c r="D205" s="92">
        <f t="shared" si="3"/>
        <v>0</v>
      </c>
    </row>
    <row r="206" spans="1:4" ht="17.100000000000001" customHeight="1">
      <c r="A206" s="98" t="s">
        <v>263</v>
      </c>
      <c r="B206" s="175">
        <v>170</v>
      </c>
      <c r="C206" s="179">
        <v>170</v>
      </c>
      <c r="D206" s="92">
        <f t="shared" si="3"/>
        <v>0</v>
      </c>
    </row>
    <row r="207" spans="1:4" ht="17.100000000000001" customHeight="1">
      <c r="A207" s="98" t="s">
        <v>264</v>
      </c>
      <c r="B207" s="175">
        <v>60</v>
      </c>
      <c r="C207" s="179">
        <v>60</v>
      </c>
      <c r="D207" s="92">
        <f t="shared" si="3"/>
        <v>0</v>
      </c>
    </row>
    <row r="208" spans="1:4" ht="17.100000000000001" customHeight="1">
      <c r="A208" s="98" t="s">
        <v>265</v>
      </c>
      <c r="B208" s="175">
        <v>940</v>
      </c>
      <c r="C208" s="179">
        <v>940</v>
      </c>
      <c r="D208" s="92">
        <f t="shared" si="3"/>
        <v>0</v>
      </c>
    </row>
    <row r="209" spans="1:4" ht="17.100000000000001" customHeight="1">
      <c r="A209" s="98" t="s">
        <v>266</v>
      </c>
      <c r="B209" s="175">
        <v>30</v>
      </c>
      <c r="C209" s="179">
        <v>30</v>
      </c>
      <c r="D209" s="92">
        <f t="shared" si="3"/>
        <v>0</v>
      </c>
    </row>
    <row r="210" spans="1:4" ht="17.100000000000001" customHeight="1">
      <c r="A210" s="98" t="s">
        <v>267</v>
      </c>
      <c r="B210" s="171">
        <v>435</v>
      </c>
      <c r="C210" s="179">
        <v>435</v>
      </c>
      <c r="D210" s="92">
        <f t="shared" si="3"/>
        <v>0</v>
      </c>
    </row>
    <row r="211" spans="1:4" ht="17.100000000000001" customHeight="1">
      <c r="A211" s="98" t="s">
        <v>120</v>
      </c>
      <c r="B211" s="175">
        <v>190</v>
      </c>
      <c r="C211" s="179">
        <v>190</v>
      </c>
      <c r="D211" s="92">
        <f t="shared" si="3"/>
        <v>0</v>
      </c>
    </row>
    <row r="212" spans="1:4" ht="17.100000000000001" customHeight="1">
      <c r="A212" s="98" t="s">
        <v>132</v>
      </c>
      <c r="B212" s="175">
        <v>10</v>
      </c>
      <c r="C212" s="179">
        <v>10</v>
      </c>
      <c r="D212" s="92">
        <f t="shared" si="3"/>
        <v>0</v>
      </c>
    </row>
    <row r="213" spans="1:4" ht="17.100000000000001" customHeight="1">
      <c r="A213" s="98" t="s">
        <v>121</v>
      </c>
      <c r="B213" s="175">
        <v>1</v>
      </c>
      <c r="C213" s="179">
        <v>1</v>
      </c>
      <c r="D213" s="92">
        <f t="shared" si="3"/>
        <v>0</v>
      </c>
    </row>
    <row r="214" spans="1:4" ht="17.100000000000001" customHeight="1">
      <c r="A214" s="98" t="s">
        <v>268</v>
      </c>
      <c r="B214" s="175">
        <v>16</v>
      </c>
      <c r="C214" s="179">
        <v>16</v>
      </c>
      <c r="D214" s="92">
        <f t="shared" si="3"/>
        <v>0</v>
      </c>
    </row>
    <row r="215" spans="1:4" ht="17.100000000000001" customHeight="1">
      <c r="A215" s="98" t="s">
        <v>269</v>
      </c>
      <c r="B215" s="175">
        <v>8</v>
      </c>
      <c r="C215" s="179">
        <v>8</v>
      </c>
      <c r="D215" s="92">
        <f t="shared" si="3"/>
        <v>0</v>
      </c>
    </row>
    <row r="216" spans="1:4" ht="17.100000000000001" customHeight="1">
      <c r="A216" s="98" t="s">
        <v>270</v>
      </c>
      <c r="B216" s="175">
        <v>50</v>
      </c>
      <c r="C216" s="179">
        <v>50</v>
      </c>
      <c r="D216" s="92">
        <f t="shared" si="3"/>
        <v>0</v>
      </c>
    </row>
    <row r="217" spans="1:4" ht="17.100000000000001" customHeight="1">
      <c r="A217" s="98" t="s">
        <v>271</v>
      </c>
      <c r="B217" s="175">
        <v>160</v>
      </c>
      <c r="C217" s="179">
        <v>160</v>
      </c>
      <c r="D217" s="92">
        <f t="shared" si="3"/>
        <v>0</v>
      </c>
    </row>
    <row r="218" spans="1:4" ht="17.100000000000001" customHeight="1">
      <c r="A218" s="98" t="s">
        <v>272</v>
      </c>
      <c r="B218" s="171">
        <v>18321</v>
      </c>
      <c r="C218" s="179"/>
      <c r="D218" s="92">
        <f t="shared" si="3"/>
        <v>18321</v>
      </c>
    </row>
    <row r="219" spans="1:4" ht="17.100000000000001" customHeight="1">
      <c r="A219" s="98" t="s">
        <v>273</v>
      </c>
      <c r="B219" s="175">
        <v>465</v>
      </c>
      <c r="C219" s="179"/>
      <c r="D219" s="92">
        <f t="shared" si="3"/>
        <v>465</v>
      </c>
    </row>
    <row r="220" spans="1:4" ht="17.100000000000001" customHeight="1">
      <c r="A220" s="98" t="s">
        <v>274</v>
      </c>
      <c r="B220" s="175">
        <v>1600</v>
      </c>
      <c r="C220" s="179"/>
      <c r="D220" s="92">
        <f t="shared" si="3"/>
        <v>1600</v>
      </c>
    </row>
    <row r="221" spans="1:4" ht="17.100000000000001" customHeight="1">
      <c r="A221" s="98" t="s">
        <v>275</v>
      </c>
      <c r="B221" s="175">
        <v>8200</v>
      </c>
      <c r="C221" s="179"/>
      <c r="D221" s="92">
        <f t="shared" si="3"/>
        <v>8200</v>
      </c>
    </row>
    <row r="222" spans="1:4" ht="17.100000000000001" customHeight="1">
      <c r="A222" s="98" t="s">
        <v>276</v>
      </c>
      <c r="B222" s="175">
        <v>6</v>
      </c>
      <c r="C222" s="179"/>
      <c r="D222" s="92">
        <f t="shared" si="3"/>
        <v>6</v>
      </c>
    </row>
    <row r="223" spans="1:4" ht="17.100000000000001" customHeight="1">
      <c r="A223" s="98" t="s">
        <v>277</v>
      </c>
      <c r="B223" s="175">
        <v>7900</v>
      </c>
      <c r="C223" s="179"/>
      <c r="D223" s="92">
        <f t="shared" si="3"/>
        <v>7900</v>
      </c>
    </row>
    <row r="224" spans="1:4" ht="17.100000000000001" customHeight="1">
      <c r="A224" s="98" t="s">
        <v>278</v>
      </c>
      <c r="B224" s="175">
        <v>150</v>
      </c>
      <c r="C224" s="179"/>
      <c r="D224" s="92">
        <f t="shared" si="3"/>
        <v>150</v>
      </c>
    </row>
    <row r="225" spans="1:4" ht="17.100000000000001" customHeight="1">
      <c r="A225" s="98" t="s">
        <v>279</v>
      </c>
      <c r="B225" s="171">
        <v>120</v>
      </c>
      <c r="C225" s="179"/>
      <c r="D225" s="92">
        <f t="shared" si="3"/>
        <v>120</v>
      </c>
    </row>
    <row r="226" spans="1:4" ht="17.100000000000001" customHeight="1">
      <c r="A226" s="98" t="s">
        <v>280</v>
      </c>
      <c r="B226" s="175">
        <v>60</v>
      </c>
      <c r="C226" s="179"/>
      <c r="D226" s="92">
        <f t="shared" si="3"/>
        <v>60</v>
      </c>
    </row>
    <row r="227" spans="1:4" ht="17.100000000000001" customHeight="1">
      <c r="A227" s="98" t="s">
        <v>281</v>
      </c>
      <c r="B227" s="175">
        <v>60</v>
      </c>
      <c r="C227" s="179"/>
      <c r="D227" s="92">
        <f t="shared" si="3"/>
        <v>60</v>
      </c>
    </row>
    <row r="228" spans="1:4" ht="17.100000000000001" customHeight="1">
      <c r="A228" s="98" t="s">
        <v>282</v>
      </c>
      <c r="B228" s="171">
        <v>1150</v>
      </c>
      <c r="C228" s="179">
        <v>210</v>
      </c>
      <c r="D228" s="92">
        <f t="shared" si="3"/>
        <v>940</v>
      </c>
    </row>
    <row r="229" spans="1:4" ht="17.100000000000001" customHeight="1">
      <c r="A229" s="98" t="s">
        <v>283</v>
      </c>
      <c r="B229" s="175">
        <v>340</v>
      </c>
      <c r="C229" s="179"/>
      <c r="D229" s="92">
        <f t="shared" si="3"/>
        <v>340</v>
      </c>
    </row>
    <row r="230" spans="1:4" ht="17.100000000000001" customHeight="1">
      <c r="A230" s="98" t="s">
        <v>284</v>
      </c>
      <c r="B230" s="175">
        <v>300</v>
      </c>
      <c r="C230" s="179"/>
      <c r="D230" s="92">
        <f t="shared" si="3"/>
        <v>300</v>
      </c>
    </row>
    <row r="231" spans="1:4" ht="17.100000000000001" customHeight="1">
      <c r="A231" s="98" t="s">
        <v>285</v>
      </c>
      <c r="B231" s="175">
        <v>100</v>
      </c>
      <c r="C231" s="179"/>
      <c r="D231" s="92">
        <f t="shared" si="3"/>
        <v>100</v>
      </c>
    </row>
    <row r="232" spans="1:4" ht="17.100000000000001" customHeight="1">
      <c r="A232" s="98" t="s">
        <v>286</v>
      </c>
      <c r="B232" s="175">
        <v>50</v>
      </c>
      <c r="C232" s="179"/>
      <c r="D232" s="92">
        <f t="shared" si="3"/>
        <v>50</v>
      </c>
    </row>
    <row r="233" spans="1:4" ht="17.100000000000001" customHeight="1">
      <c r="A233" s="98" t="s">
        <v>287</v>
      </c>
      <c r="B233" s="175">
        <v>360</v>
      </c>
      <c r="C233" s="179">
        <v>210</v>
      </c>
      <c r="D233" s="92">
        <f t="shared" si="3"/>
        <v>150</v>
      </c>
    </row>
    <row r="234" spans="1:4" ht="17.100000000000001" customHeight="1">
      <c r="A234" s="98" t="s">
        <v>288</v>
      </c>
      <c r="B234" s="171">
        <v>3265</v>
      </c>
      <c r="C234" s="179">
        <v>3265</v>
      </c>
      <c r="D234" s="92">
        <f t="shared" si="3"/>
        <v>0</v>
      </c>
    </row>
    <row r="235" spans="1:4" ht="17.100000000000001" customHeight="1">
      <c r="A235" s="98" t="s">
        <v>289</v>
      </c>
      <c r="B235" s="175">
        <v>1100</v>
      </c>
      <c r="C235" s="179">
        <v>1100</v>
      </c>
      <c r="D235" s="92">
        <f t="shared" si="3"/>
        <v>0</v>
      </c>
    </row>
    <row r="236" spans="1:4" ht="17.100000000000001" customHeight="1">
      <c r="A236" s="98" t="s">
        <v>290</v>
      </c>
      <c r="B236" s="175">
        <v>680</v>
      </c>
      <c r="C236" s="179">
        <v>680</v>
      </c>
      <c r="D236" s="92">
        <f t="shared" si="3"/>
        <v>0</v>
      </c>
    </row>
    <row r="237" spans="1:4" ht="17.100000000000001" customHeight="1">
      <c r="A237" s="98" t="s">
        <v>291</v>
      </c>
      <c r="B237" s="175">
        <v>960</v>
      </c>
      <c r="C237" s="179">
        <v>960</v>
      </c>
      <c r="D237" s="92">
        <f t="shared" si="3"/>
        <v>0</v>
      </c>
    </row>
    <row r="238" spans="1:4" ht="17.100000000000001" customHeight="1">
      <c r="A238" s="98" t="s">
        <v>292</v>
      </c>
      <c r="B238" s="175">
        <v>115</v>
      </c>
      <c r="C238" s="179">
        <v>115</v>
      </c>
      <c r="D238" s="92">
        <f t="shared" si="3"/>
        <v>0</v>
      </c>
    </row>
    <row r="239" spans="1:4" ht="17.100000000000001" customHeight="1">
      <c r="A239" s="98" t="s">
        <v>293</v>
      </c>
      <c r="B239" s="175">
        <v>360</v>
      </c>
      <c r="C239" s="179">
        <v>360</v>
      </c>
      <c r="D239" s="92">
        <f t="shared" si="3"/>
        <v>0</v>
      </c>
    </row>
    <row r="240" spans="1:4" ht="17.100000000000001" customHeight="1">
      <c r="A240" s="98" t="s">
        <v>294</v>
      </c>
      <c r="B240" s="175">
        <v>50</v>
      </c>
      <c r="C240" s="179">
        <v>50</v>
      </c>
      <c r="D240" s="92">
        <f t="shared" si="3"/>
        <v>0</v>
      </c>
    </row>
    <row r="241" spans="1:4" ht="17.100000000000001" customHeight="1">
      <c r="A241" s="98" t="s">
        <v>295</v>
      </c>
      <c r="B241" s="171">
        <v>510</v>
      </c>
      <c r="C241" s="179"/>
      <c r="D241" s="92">
        <f t="shared" si="3"/>
        <v>510</v>
      </c>
    </row>
    <row r="242" spans="1:4" ht="17.100000000000001" customHeight="1">
      <c r="A242" s="98" t="s">
        <v>296</v>
      </c>
      <c r="B242" s="175">
        <v>350</v>
      </c>
      <c r="C242" s="179"/>
      <c r="D242" s="92">
        <f t="shared" si="3"/>
        <v>350</v>
      </c>
    </row>
    <row r="243" spans="1:4" ht="17.100000000000001" customHeight="1">
      <c r="A243" s="98" t="s">
        <v>297</v>
      </c>
      <c r="B243" s="175">
        <v>50</v>
      </c>
      <c r="C243" s="179"/>
      <c r="D243" s="92">
        <f t="shared" si="3"/>
        <v>50</v>
      </c>
    </row>
    <row r="244" spans="1:4" ht="17.100000000000001" customHeight="1">
      <c r="A244" s="98" t="s">
        <v>298</v>
      </c>
      <c r="B244" s="175">
        <v>10</v>
      </c>
      <c r="C244" s="179"/>
      <c r="D244" s="92">
        <f t="shared" si="3"/>
        <v>10</v>
      </c>
    </row>
    <row r="245" spans="1:4" ht="17.100000000000001" customHeight="1">
      <c r="A245" s="98" t="s">
        <v>299</v>
      </c>
      <c r="B245" s="175">
        <v>100</v>
      </c>
      <c r="C245" s="179"/>
      <c r="D245" s="92">
        <f t="shared" si="3"/>
        <v>100</v>
      </c>
    </row>
    <row r="246" spans="1:4" ht="17.100000000000001" customHeight="1">
      <c r="A246" s="98" t="s">
        <v>300</v>
      </c>
      <c r="B246" s="171">
        <v>980</v>
      </c>
      <c r="C246" s="179"/>
      <c r="D246" s="92">
        <f t="shared" si="3"/>
        <v>980</v>
      </c>
    </row>
    <row r="247" spans="1:4" ht="17.100000000000001" customHeight="1">
      <c r="A247" s="98" t="s">
        <v>301</v>
      </c>
      <c r="B247" s="175">
        <v>20</v>
      </c>
      <c r="C247" s="179"/>
      <c r="D247" s="92">
        <f t="shared" si="3"/>
        <v>20</v>
      </c>
    </row>
    <row r="248" spans="1:4" ht="17.100000000000001" customHeight="1">
      <c r="A248" s="98" t="s">
        <v>302</v>
      </c>
      <c r="B248" s="175">
        <v>690</v>
      </c>
      <c r="C248" s="179"/>
      <c r="D248" s="92">
        <f t="shared" si="3"/>
        <v>690</v>
      </c>
    </row>
    <row r="249" spans="1:4" ht="17.100000000000001" customHeight="1">
      <c r="A249" s="98" t="s">
        <v>303</v>
      </c>
      <c r="B249" s="175">
        <v>170</v>
      </c>
      <c r="C249" s="179"/>
      <c r="D249" s="92">
        <f t="shared" si="3"/>
        <v>170</v>
      </c>
    </row>
    <row r="250" spans="1:4" ht="17.100000000000001" customHeight="1">
      <c r="A250" s="98" t="s">
        <v>304</v>
      </c>
      <c r="B250" s="175">
        <v>100</v>
      </c>
      <c r="C250" s="179"/>
      <c r="D250" s="92">
        <f t="shared" si="3"/>
        <v>100</v>
      </c>
    </row>
    <row r="251" spans="1:4" ht="17.100000000000001" customHeight="1">
      <c r="A251" s="98" t="s">
        <v>305</v>
      </c>
      <c r="B251" s="171">
        <v>371</v>
      </c>
      <c r="C251" s="179">
        <v>159</v>
      </c>
      <c r="D251" s="92">
        <f t="shared" si="3"/>
        <v>212</v>
      </c>
    </row>
    <row r="252" spans="1:4" ht="17.100000000000001" customHeight="1">
      <c r="A252" s="98" t="s">
        <v>120</v>
      </c>
      <c r="B252" s="175">
        <v>159</v>
      </c>
      <c r="C252" s="179">
        <v>159</v>
      </c>
      <c r="D252" s="92">
        <f t="shared" si="3"/>
        <v>0</v>
      </c>
    </row>
    <row r="253" spans="1:4" ht="17.100000000000001" customHeight="1">
      <c r="A253" s="98" t="s">
        <v>306</v>
      </c>
      <c r="B253" s="175">
        <v>4</v>
      </c>
      <c r="C253" s="179"/>
      <c r="D253" s="92">
        <f t="shared" si="3"/>
        <v>4</v>
      </c>
    </row>
    <row r="254" spans="1:4" ht="17.100000000000001" customHeight="1">
      <c r="A254" s="98" t="s">
        <v>307</v>
      </c>
      <c r="B254" s="175">
        <v>6</v>
      </c>
      <c r="C254" s="179"/>
      <c r="D254" s="92">
        <f t="shared" si="3"/>
        <v>6</v>
      </c>
    </row>
    <row r="255" spans="1:4" ht="17.100000000000001" customHeight="1">
      <c r="A255" s="98" t="s">
        <v>308</v>
      </c>
      <c r="B255" s="175">
        <v>202</v>
      </c>
      <c r="C255" s="179"/>
      <c r="D255" s="92">
        <f t="shared" si="3"/>
        <v>202</v>
      </c>
    </row>
    <row r="256" spans="1:4" ht="17.100000000000001" customHeight="1">
      <c r="A256" s="98" t="s">
        <v>309</v>
      </c>
      <c r="B256" s="171">
        <v>250</v>
      </c>
      <c r="C256" s="179"/>
      <c r="D256" s="92">
        <f t="shared" si="3"/>
        <v>250</v>
      </c>
    </row>
    <row r="257" spans="1:4" ht="17.100000000000001" customHeight="1">
      <c r="A257" s="98" t="s">
        <v>310</v>
      </c>
      <c r="B257" s="175">
        <v>250</v>
      </c>
      <c r="C257" s="179"/>
      <c r="D257" s="92">
        <f t="shared" si="3"/>
        <v>250</v>
      </c>
    </row>
    <row r="258" spans="1:4" ht="17.100000000000001" customHeight="1">
      <c r="A258" s="98" t="s">
        <v>311</v>
      </c>
      <c r="B258" s="171">
        <v>21</v>
      </c>
      <c r="C258" s="179">
        <v>21</v>
      </c>
      <c r="D258" s="92">
        <f t="shared" si="3"/>
        <v>0</v>
      </c>
    </row>
    <row r="259" spans="1:4" ht="17.100000000000001" customHeight="1">
      <c r="A259" s="98" t="s">
        <v>120</v>
      </c>
      <c r="B259" s="175">
        <v>21</v>
      </c>
      <c r="C259" s="179">
        <v>21</v>
      </c>
      <c r="D259" s="92">
        <f t="shared" si="3"/>
        <v>0</v>
      </c>
    </row>
    <row r="260" spans="1:4" ht="17.100000000000001" customHeight="1">
      <c r="A260" s="98" t="s">
        <v>312</v>
      </c>
      <c r="B260" s="171">
        <v>3991</v>
      </c>
      <c r="C260" s="179"/>
      <c r="D260" s="92">
        <f t="shared" si="3"/>
        <v>3991</v>
      </c>
    </row>
    <row r="261" spans="1:4" ht="17.100000000000001" customHeight="1">
      <c r="A261" s="98" t="s">
        <v>313</v>
      </c>
      <c r="B261" s="175">
        <v>1291</v>
      </c>
      <c r="C261" s="179"/>
      <c r="D261" s="92">
        <f t="shared" ref="D261:D324" si="4">B261-C261</f>
        <v>1291</v>
      </c>
    </row>
    <row r="262" spans="1:4" ht="17.100000000000001" customHeight="1">
      <c r="A262" s="98" t="s">
        <v>314</v>
      </c>
      <c r="B262" s="175">
        <v>2700</v>
      </c>
      <c r="C262" s="179"/>
      <c r="D262" s="92">
        <f t="shared" si="4"/>
        <v>2700</v>
      </c>
    </row>
    <row r="263" spans="1:4" ht="17.100000000000001" customHeight="1">
      <c r="A263" s="98" t="s">
        <v>315</v>
      </c>
      <c r="B263" s="171">
        <v>180</v>
      </c>
      <c r="C263" s="179"/>
      <c r="D263" s="92">
        <f t="shared" si="4"/>
        <v>180</v>
      </c>
    </row>
    <row r="264" spans="1:4" ht="17.100000000000001" customHeight="1">
      <c r="A264" s="98" t="s">
        <v>316</v>
      </c>
      <c r="B264" s="175">
        <v>130</v>
      </c>
      <c r="C264" s="179"/>
      <c r="D264" s="92">
        <f t="shared" si="4"/>
        <v>130</v>
      </c>
    </row>
    <row r="265" spans="1:4" ht="17.100000000000001" customHeight="1">
      <c r="A265" s="98" t="s">
        <v>317</v>
      </c>
      <c r="B265" s="175">
        <v>50</v>
      </c>
      <c r="C265" s="179"/>
      <c r="D265" s="92">
        <f t="shared" si="4"/>
        <v>50</v>
      </c>
    </row>
    <row r="266" spans="1:4" ht="17.100000000000001" customHeight="1">
      <c r="A266" s="98" t="s">
        <v>318</v>
      </c>
      <c r="B266" s="171">
        <v>290</v>
      </c>
      <c r="C266" s="179"/>
      <c r="D266" s="92">
        <f t="shared" si="4"/>
        <v>290</v>
      </c>
    </row>
    <row r="267" spans="1:4" ht="17.100000000000001" customHeight="1">
      <c r="A267" s="98" t="s">
        <v>319</v>
      </c>
      <c r="B267" s="175">
        <v>1</v>
      </c>
      <c r="C267" s="179"/>
      <c r="D267" s="92">
        <f t="shared" si="4"/>
        <v>1</v>
      </c>
    </row>
    <row r="268" spans="1:4" ht="17.100000000000001" customHeight="1">
      <c r="A268" s="98" t="s">
        <v>320</v>
      </c>
      <c r="B268" s="175">
        <v>289</v>
      </c>
      <c r="C268" s="179"/>
      <c r="D268" s="92">
        <f t="shared" si="4"/>
        <v>289</v>
      </c>
    </row>
    <row r="269" spans="1:4" ht="17.100000000000001" customHeight="1">
      <c r="A269" s="98" t="s">
        <v>321</v>
      </c>
      <c r="B269" s="171">
        <v>61</v>
      </c>
      <c r="C269" s="179"/>
      <c r="D269" s="92">
        <f t="shared" si="4"/>
        <v>61</v>
      </c>
    </row>
    <row r="270" spans="1:4" ht="17.100000000000001" customHeight="1">
      <c r="A270" s="98" t="s">
        <v>322</v>
      </c>
      <c r="B270" s="175">
        <v>61</v>
      </c>
      <c r="C270" s="179"/>
      <c r="D270" s="92">
        <f t="shared" si="4"/>
        <v>61</v>
      </c>
    </row>
    <row r="271" spans="1:4" ht="17.100000000000001" customHeight="1">
      <c r="A271" s="98" t="s">
        <v>323</v>
      </c>
      <c r="B271" s="171">
        <v>11000</v>
      </c>
      <c r="C271" s="179"/>
      <c r="D271" s="92">
        <f t="shared" si="4"/>
        <v>11000</v>
      </c>
    </row>
    <row r="272" spans="1:4" ht="17.100000000000001" customHeight="1">
      <c r="A272" s="98" t="s">
        <v>324</v>
      </c>
      <c r="B272" s="175">
        <v>3000</v>
      </c>
      <c r="C272" s="179"/>
      <c r="D272" s="92">
        <f t="shared" si="4"/>
        <v>3000</v>
      </c>
    </row>
    <row r="273" spans="1:4" ht="17.100000000000001" customHeight="1">
      <c r="A273" s="98" t="s">
        <v>325</v>
      </c>
      <c r="B273" s="175">
        <v>8000</v>
      </c>
      <c r="C273" s="179"/>
      <c r="D273" s="92">
        <f t="shared" si="4"/>
        <v>8000</v>
      </c>
    </row>
    <row r="274" spans="1:4" ht="17.100000000000001" customHeight="1">
      <c r="A274" s="98" t="s">
        <v>326</v>
      </c>
      <c r="B274" s="171">
        <v>300</v>
      </c>
      <c r="C274" s="179"/>
      <c r="D274" s="92">
        <f t="shared" si="4"/>
        <v>300</v>
      </c>
    </row>
    <row r="275" spans="1:4" ht="17.100000000000001" customHeight="1">
      <c r="A275" s="98" t="s">
        <v>89</v>
      </c>
      <c r="B275" s="171">
        <f>B276+B279+B284+B288+B295+B297+B300+B307+B310+B312+B314</f>
        <v>52155</v>
      </c>
      <c r="C275" s="179">
        <v>28560</v>
      </c>
      <c r="D275" s="92">
        <f t="shared" si="4"/>
        <v>23595</v>
      </c>
    </row>
    <row r="276" spans="1:4" ht="17.100000000000001" customHeight="1">
      <c r="A276" s="98" t="s">
        <v>327</v>
      </c>
      <c r="B276" s="171">
        <v>860</v>
      </c>
      <c r="C276" s="179">
        <v>860</v>
      </c>
      <c r="D276" s="92">
        <f t="shared" si="4"/>
        <v>0</v>
      </c>
    </row>
    <row r="277" spans="1:4" ht="17.100000000000001" customHeight="1">
      <c r="A277" s="98" t="s">
        <v>120</v>
      </c>
      <c r="B277" s="175">
        <v>400</v>
      </c>
      <c r="C277" s="179">
        <v>400</v>
      </c>
      <c r="D277" s="92">
        <f t="shared" si="4"/>
        <v>0</v>
      </c>
    </row>
    <row r="278" spans="1:4" ht="17.100000000000001" customHeight="1">
      <c r="A278" s="98" t="s">
        <v>328</v>
      </c>
      <c r="B278" s="175">
        <v>460</v>
      </c>
      <c r="C278" s="179">
        <v>460</v>
      </c>
      <c r="D278" s="92">
        <f t="shared" si="4"/>
        <v>0</v>
      </c>
    </row>
    <row r="279" spans="1:4" ht="17.100000000000001" customHeight="1">
      <c r="A279" s="98" t="s">
        <v>329</v>
      </c>
      <c r="B279" s="171">
        <v>17800</v>
      </c>
      <c r="C279" s="179"/>
      <c r="D279" s="92">
        <f t="shared" si="4"/>
        <v>17800</v>
      </c>
    </row>
    <row r="280" spans="1:4" ht="17.100000000000001" customHeight="1">
      <c r="A280" s="98" t="s">
        <v>330</v>
      </c>
      <c r="B280" s="175">
        <v>11000</v>
      </c>
      <c r="C280" s="179"/>
      <c r="D280" s="92">
        <f t="shared" si="4"/>
        <v>11000</v>
      </c>
    </row>
    <row r="281" spans="1:4" ht="17.100000000000001" customHeight="1">
      <c r="A281" s="98" t="s">
        <v>331</v>
      </c>
      <c r="B281" s="175">
        <v>3400</v>
      </c>
      <c r="C281" s="179"/>
      <c r="D281" s="92">
        <f t="shared" si="4"/>
        <v>3400</v>
      </c>
    </row>
    <row r="282" spans="1:4" ht="17.100000000000001" customHeight="1">
      <c r="A282" s="98" t="s">
        <v>332</v>
      </c>
      <c r="B282" s="175">
        <v>3000</v>
      </c>
      <c r="C282" s="179"/>
      <c r="D282" s="92">
        <f t="shared" si="4"/>
        <v>3000</v>
      </c>
    </row>
    <row r="283" spans="1:4" ht="17.100000000000001" customHeight="1">
      <c r="A283" s="98" t="s">
        <v>333</v>
      </c>
      <c r="B283" s="175">
        <v>400</v>
      </c>
      <c r="C283" s="179"/>
      <c r="D283" s="92">
        <f t="shared" si="4"/>
        <v>400</v>
      </c>
    </row>
    <row r="284" spans="1:4" ht="17.100000000000001" customHeight="1">
      <c r="A284" s="98" t="s">
        <v>334</v>
      </c>
      <c r="B284" s="171">
        <v>3985</v>
      </c>
      <c r="C284" s="179">
        <v>991</v>
      </c>
      <c r="D284" s="92">
        <f t="shared" si="4"/>
        <v>2994</v>
      </c>
    </row>
    <row r="285" spans="1:4" ht="17.100000000000001" customHeight="1">
      <c r="A285" s="98" t="s">
        <v>335</v>
      </c>
      <c r="B285" s="175">
        <v>105</v>
      </c>
      <c r="C285" s="179">
        <v>105</v>
      </c>
      <c r="D285" s="92">
        <f t="shared" si="4"/>
        <v>0</v>
      </c>
    </row>
    <row r="286" spans="1:4" ht="17.100000000000001" customHeight="1">
      <c r="A286" s="98" t="s">
        <v>336</v>
      </c>
      <c r="B286" s="175">
        <v>3200</v>
      </c>
      <c r="C286" s="179">
        <v>206</v>
      </c>
      <c r="D286" s="92">
        <f t="shared" si="4"/>
        <v>2994</v>
      </c>
    </row>
    <row r="287" spans="1:4" ht="17.100000000000001" customHeight="1">
      <c r="A287" s="98" t="s">
        <v>337</v>
      </c>
      <c r="B287" s="175">
        <v>680</v>
      </c>
      <c r="C287" s="179">
        <v>680</v>
      </c>
      <c r="D287" s="92">
        <f t="shared" si="4"/>
        <v>0</v>
      </c>
    </row>
    <row r="288" spans="1:4" ht="17.100000000000001" customHeight="1">
      <c r="A288" s="98" t="s">
        <v>338</v>
      </c>
      <c r="B288" s="171">
        <v>3960</v>
      </c>
      <c r="C288" s="179">
        <v>1330</v>
      </c>
      <c r="D288" s="92">
        <f t="shared" si="4"/>
        <v>2630</v>
      </c>
    </row>
    <row r="289" spans="1:4" ht="17.100000000000001" customHeight="1">
      <c r="A289" s="98" t="s">
        <v>339</v>
      </c>
      <c r="B289" s="175">
        <v>840</v>
      </c>
      <c r="C289" s="179">
        <v>840</v>
      </c>
      <c r="D289" s="92">
        <f t="shared" si="4"/>
        <v>0</v>
      </c>
    </row>
    <row r="290" spans="1:4" ht="17.100000000000001" customHeight="1">
      <c r="A290" s="98" t="s">
        <v>340</v>
      </c>
      <c r="B290" s="175">
        <v>400</v>
      </c>
      <c r="C290" s="179">
        <v>400</v>
      </c>
      <c r="D290" s="92">
        <f t="shared" si="4"/>
        <v>0</v>
      </c>
    </row>
    <row r="291" spans="1:4" ht="17.100000000000001" customHeight="1">
      <c r="A291" s="98" t="s">
        <v>341</v>
      </c>
      <c r="B291" s="175">
        <v>90</v>
      </c>
      <c r="C291" s="179">
        <v>90</v>
      </c>
      <c r="D291" s="92">
        <f t="shared" si="4"/>
        <v>0</v>
      </c>
    </row>
    <row r="292" spans="1:4" ht="17.100000000000001" customHeight="1">
      <c r="A292" s="98" t="s">
        <v>342</v>
      </c>
      <c r="B292" s="175">
        <v>2200</v>
      </c>
      <c r="C292" s="179"/>
      <c r="D292" s="92">
        <f t="shared" si="4"/>
        <v>2200</v>
      </c>
    </row>
    <row r="293" spans="1:4" ht="17.100000000000001" customHeight="1">
      <c r="A293" s="98" t="s">
        <v>343</v>
      </c>
      <c r="B293" s="175">
        <v>230</v>
      </c>
      <c r="C293" s="179"/>
      <c r="D293" s="92">
        <f t="shared" si="4"/>
        <v>230</v>
      </c>
    </row>
    <row r="294" spans="1:4" ht="17.100000000000001" customHeight="1">
      <c r="A294" s="98" t="s">
        <v>344</v>
      </c>
      <c r="B294" s="175">
        <v>200</v>
      </c>
      <c r="C294" s="179"/>
      <c r="D294" s="92">
        <f t="shared" si="4"/>
        <v>200</v>
      </c>
    </row>
    <row r="295" spans="1:4" ht="17.100000000000001" customHeight="1">
      <c r="A295" s="98" t="s">
        <v>345</v>
      </c>
      <c r="B295" s="171">
        <v>46</v>
      </c>
      <c r="C295" s="179"/>
      <c r="D295" s="92">
        <f t="shared" si="4"/>
        <v>46</v>
      </c>
    </row>
    <row r="296" spans="1:4" ht="17.100000000000001" customHeight="1">
      <c r="A296" s="98" t="s">
        <v>346</v>
      </c>
      <c r="B296" s="175">
        <v>46</v>
      </c>
      <c r="C296" s="179"/>
      <c r="D296" s="92">
        <f t="shared" si="4"/>
        <v>46</v>
      </c>
    </row>
    <row r="297" spans="1:4" ht="17.100000000000001" customHeight="1">
      <c r="A297" s="98" t="s">
        <v>347</v>
      </c>
      <c r="B297" s="171">
        <v>1900</v>
      </c>
      <c r="C297" s="179">
        <v>1900</v>
      </c>
      <c r="D297" s="92">
        <f t="shared" si="4"/>
        <v>0</v>
      </c>
    </row>
    <row r="298" spans="1:4" ht="17.100000000000001" customHeight="1">
      <c r="A298" s="98" t="s">
        <v>348</v>
      </c>
      <c r="B298" s="175">
        <v>1000</v>
      </c>
      <c r="C298" s="179">
        <v>1000</v>
      </c>
      <c r="D298" s="92">
        <f t="shared" si="4"/>
        <v>0</v>
      </c>
    </row>
    <row r="299" spans="1:4" ht="17.100000000000001" customHeight="1">
      <c r="A299" s="98" t="s">
        <v>349</v>
      </c>
      <c r="B299" s="175">
        <v>900</v>
      </c>
      <c r="C299" s="179">
        <v>900</v>
      </c>
      <c r="D299" s="92">
        <f t="shared" si="4"/>
        <v>0</v>
      </c>
    </row>
    <row r="300" spans="1:4" ht="17.100000000000001" customHeight="1">
      <c r="A300" s="98" t="s">
        <v>350</v>
      </c>
      <c r="B300" s="171">
        <v>384</v>
      </c>
      <c r="C300" s="179">
        <v>259</v>
      </c>
      <c r="D300" s="92">
        <f t="shared" si="4"/>
        <v>125</v>
      </c>
    </row>
    <row r="301" spans="1:4" ht="17.100000000000001" customHeight="1">
      <c r="A301" s="98" t="s">
        <v>120</v>
      </c>
      <c r="B301" s="175">
        <v>248</v>
      </c>
      <c r="C301" s="179">
        <v>248</v>
      </c>
      <c r="D301" s="92">
        <f t="shared" si="4"/>
        <v>0</v>
      </c>
    </row>
    <row r="302" spans="1:4" ht="17.100000000000001" customHeight="1">
      <c r="A302" s="98" t="s">
        <v>121</v>
      </c>
      <c r="B302" s="175">
        <v>1</v>
      </c>
      <c r="C302" s="179">
        <v>1</v>
      </c>
      <c r="D302" s="92">
        <f t="shared" si="4"/>
        <v>0</v>
      </c>
    </row>
    <row r="303" spans="1:4" ht="17.100000000000001" customHeight="1">
      <c r="A303" s="98" t="s">
        <v>351</v>
      </c>
      <c r="B303" s="175">
        <v>25</v>
      </c>
      <c r="C303" s="179"/>
      <c r="D303" s="92">
        <f t="shared" si="4"/>
        <v>25</v>
      </c>
    </row>
    <row r="304" spans="1:4" ht="17.100000000000001" customHeight="1">
      <c r="A304" s="98" t="s">
        <v>352</v>
      </c>
      <c r="B304" s="175">
        <v>20</v>
      </c>
      <c r="C304" s="179"/>
      <c r="D304" s="92">
        <f t="shared" si="4"/>
        <v>20</v>
      </c>
    </row>
    <row r="305" spans="1:4" ht="17.100000000000001" customHeight="1">
      <c r="A305" s="98" t="s">
        <v>129</v>
      </c>
      <c r="B305" s="175">
        <v>10</v>
      </c>
      <c r="C305" s="179">
        <v>10</v>
      </c>
      <c r="D305" s="92">
        <f t="shared" si="4"/>
        <v>0</v>
      </c>
    </row>
    <row r="306" spans="1:4" ht="17.100000000000001" customHeight="1">
      <c r="A306" s="98" t="s">
        <v>353</v>
      </c>
      <c r="B306" s="175">
        <v>80</v>
      </c>
      <c r="C306" s="179"/>
      <c r="D306" s="92">
        <f t="shared" si="4"/>
        <v>80</v>
      </c>
    </row>
    <row r="307" spans="1:4" ht="17.100000000000001" customHeight="1">
      <c r="A307" s="98" t="s">
        <v>354</v>
      </c>
      <c r="B307" s="171">
        <v>3400</v>
      </c>
      <c r="C307" s="179">
        <v>3400</v>
      </c>
      <c r="D307" s="92">
        <f t="shared" si="4"/>
        <v>0</v>
      </c>
    </row>
    <row r="308" spans="1:4" ht="17.100000000000001" customHeight="1">
      <c r="A308" s="98" t="s">
        <v>355</v>
      </c>
      <c r="B308" s="175">
        <v>1000</v>
      </c>
      <c r="C308" s="179">
        <v>1000</v>
      </c>
      <c r="D308" s="92">
        <f t="shared" si="4"/>
        <v>0</v>
      </c>
    </row>
    <row r="309" spans="1:4" ht="17.100000000000001" customHeight="1">
      <c r="A309" s="98" t="s">
        <v>356</v>
      </c>
      <c r="B309" s="175">
        <v>2400</v>
      </c>
      <c r="C309" s="179">
        <v>2400</v>
      </c>
      <c r="D309" s="92">
        <f t="shared" si="4"/>
        <v>0</v>
      </c>
    </row>
    <row r="310" spans="1:4" ht="17.100000000000001" customHeight="1">
      <c r="A310" s="98" t="s">
        <v>357</v>
      </c>
      <c r="B310" s="171">
        <v>19000</v>
      </c>
      <c r="C310" s="179">
        <v>19000</v>
      </c>
      <c r="D310" s="92">
        <f t="shared" si="4"/>
        <v>0</v>
      </c>
    </row>
    <row r="311" spans="1:4" ht="17.100000000000001" customHeight="1">
      <c r="A311" s="98" t="s">
        <v>358</v>
      </c>
      <c r="B311" s="175">
        <v>19000</v>
      </c>
      <c r="C311" s="179">
        <v>19000</v>
      </c>
      <c r="D311" s="92">
        <f t="shared" si="4"/>
        <v>0</v>
      </c>
    </row>
    <row r="312" spans="1:4" ht="17.100000000000001" customHeight="1">
      <c r="A312" s="98" t="s">
        <v>359</v>
      </c>
      <c r="B312" s="171">
        <v>680</v>
      </c>
      <c r="C312" s="179">
        <v>680</v>
      </c>
      <c r="D312" s="92">
        <f t="shared" si="4"/>
        <v>0</v>
      </c>
    </row>
    <row r="313" spans="1:4" ht="17.100000000000001" customHeight="1">
      <c r="A313" s="98" t="s">
        <v>360</v>
      </c>
      <c r="B313" s="175">
        <v>680</v>
      </c>
      <c r="C313" s="179">
        <v>680</v>
      </c>
      <c r="D313" s="92">
        <f t="shared" si="4"/>
        <v>0</v>
      </c>
    </row>
    <row r="314" spans="1:4" ht="17.100000000000001" customHeight="1">
      <c r="A314" s="98" t="s">
        <v>361</v>
      </c>
      <c r="B314" s="171">
        <v>140</v>
      </c>
      <c r="C314" s="179">
        <v>140</v>
      </c>
      <c r="D314" s="92">
        <f t="shared" si="4"/>
        <v>0</v>
      </c>
    </row>
    <row r="315" spans="1:4" ht="17.100000000000001" customHeight="1">
      <c r="A315" s="98" t="s">
        <v>362</v>
      </c>
      <c r="B315" s="175">
        <v>140</v>
      </c>
      <c r="C315" s="179">
        <v>140</v>
      </c>
      <c r="D315" s="92">
        <f t="shared" si="4"/>
        <v>0</v>
      </c>
    </row>
    <row r="316" spans="1:4" ht="17.100000000000001" customHeight="1">
      <c r="A316" s="98" t="s">
        <v>90</v>
      </c>
      <c r="B316" s="171">
        <f>B317+B321+B323+B327+B330+B332+B334+B335</f>
        <v>7594</v>
      </c>
      <c r="C316" s="179">
        <v>1743</v>
      </c>
      <c r="D316" s="92">
        <f t="shared" si="4"/>
        <v>5851</v>
      </c>
    </row>
    <row r="317" spans="1:4" ht="17.100000000000001" customHeight="1">
      <c r="A317" s="98" t="s">
        <v>363</v>
      </c>
      <c r="B317" s="171">
        <v>910</v>
      </c>
      <c r="C317" s="179">
        <v>900</v>
      </c>
      <c r="D317" s="92">
        <f t="shared" si="4"/>
        <v>10</v>
      </c>
    </row>
    <row r="318" spans="1:4" ht="17.100000000000001" customHeight="1">
      <c r="A318" s="98" t="s">
        <v>120</v>
      </c>
      <c r="B318" s="175">
        <v>870</v>
      </c>
      <c r="C318" s="179">
        <v>870</v>
      </c>
      <c r="D318" s="92">
        <f t="shared" si="4"/>
        <v>0</v>
      </c>
    </row>
    <row r="319" spans="1:4" ht="17.100000000000001" customHeight="1">
      <c r="A319" s="98" t="s">
        <v>132</v>
      </c>
      <c r="B319" s="175">
        <v>30</v>
      </c>
      <c r="C319" s="179">
        <v>30</v>
      </c>
      <c r="D319" s="92">
        <f t="shared" si="4"/>
        <v>0</v>
      </c>
    </row>
    <row r="320" spans="1:4" ht="17.100000000000001" customHeight="1">
      <c r="A320" s="98" t="s">
        <v>364</v>
      </c>
      <c r="B320" s="175">
        <v>10</v>
      </c>
      <c r="C320" s="179"/>
      <c r="D320" s="92">
        <f t="shared" si="4"/>
        <v>10</v>
      </c>
    </row>
    <row r="321" spans="1:4" ht="17.100000000000001" customHeight="1">
      <c r="A321" s="98" t="s">
        <v>365</v>
      </c>
      <c r="B321" s="171">
        <v>160</v>
      </c>
      <c r="C321" s="179">
        <v>100</v>
      </c>
      <c r="D321" s="92">
        <f t="shared" si="4"/>
        <v>60</v>
      </c>
    </row>
    <row r="322" spans="1:4" ht="17.100000000000001" customHeight="1">
      <c r="A322" s="98" t="s">
        <v>366</v>
      </c>
      <c r="B322" s="175">
        <v>160</v>
      </c>
      <c r="C322" s="179">
        <v>100</v>
      </c>
      <c r="D322" s="92">
        <f t="shared" si="4"/>
        <v>60</v>
      </c>
    </row>
    <row r="323" spans="1:4" ht="17.100000000000001" customHeight="1">
      <c r="A323" s="98" t="s">
        <v>367</v>
      </c>
      <c r="B323" s="171">
        <v>5670</v>
      </c>
      <c r="C323" s="179"/>
      <c r="D323" s="92">
        <f t="shared" si="4"/>
        <v>5670</v>
      </c>
    </row>
    <row r="324" spans="1:4" ht="17.100000000000001" customHeight="1">
      <c r="A324" s="98" t="s">
        <v>368</v>
      </c>
      <c r="B324" s="175">
        <v>750</v>
      </c>
      <c r="C324" s="179"/>
      <c r="D324" s="92">
        <f t="shared" si="4"/>
        <v>750</v>
      </c>
    </row>
    <row r="325" spans="1:4" ht="17.100000000000001" customHeight="1">
      <c r="A325" s="98" t="s">
        <v>369</v>
      </c>
      <c r="B325" s="175">
        <v>4600</v>
      </c>
      <c r="C325" s="179"/>
      <c r="D325" s="92">
        <f t="shared" ref="D325:D388" si="5">B325-C325</f>
        <v>4600</v>
      </c>
    </row>
    <row r="326" spans="1:4" ht="17.100000000000001" customHeight="1">
      <c r="A326" s="98" t="s">
        <v>370</v>
      </c>
      <c r="B326" s="175">
        <v>320</v>
      </c>
      <c r="C326" s="179"/>
      <c r="D326" s="92">
        <f t="shared" si="5"/>
        <v>320</v>
      </c>
    </row>
    <row r="327" spans="1:4" ht="17.100000000000001" customHeight="1">
      <c r="A327" s="98" t="s">
        <v>371</v>
      </c>
      <c r="B327" s="171">
        <v>554</v>
      </c>
      <c r="C327" s="179">
        <v>500</v>
      </c>
      <c r="D327" s="92">
        <f t="shared" si="5"/>
        <v>54</v>
      </c>
    </row>
    <row r="328" spans="1:4" ht="17.100000000000001" customHeight="1">
      <c r="A328" s="98" t="s">
        <v>372</v>
      </c>
      <c r="B328" s="175">
        <v>550</v>
      </c>
      <c r="C328" s="179">
        <v>500</v>
      </c>
      <c r="D328" s="92">
        <f t="shared" si="5"/>
        <v>50</v>
      </c>
    </row>
    <row r="329" spans="1:4" ht="17.100000000000001" customHeight="1">
      <c r="A329" s="98" t="s">
        <v>373</v>
      </c>
      <c r="B329" s="175">
        <v>4</v>
      </c>
      <c r="C329" s="179"/>
      <c r="D329" s="92">
        <f t="shared" si="5"/>
        <v>4</v>
      </c>
    </row>
    <row r="330" spans="1:4" ht="17.100000000000001" customHeight="1">
      <c r="A330" s="98" t="s">
        <v>374</v>
      </c>
      <c r="B330" s="171">
        <v>20</v>
      </c>
      <c r="C330" s="179">
        <v>20</v>
      </c>
      <c r="D330" s="92">
        <f t="shared" si="5"/>
        <v>0</v>
      </c>
    </row>
    <row r="331" spans="1:4" ht="17.100000000000001" customHeight="1">
      <c r="A331" s="98" t="s">
        <v>375</v>
      </c>
      <c r="B331" s="175">
        <v>20</v>
      </c>
      <c r="C331" s="179">
        <v>20</v>
      </c>
      <c r="D331" s="92">
        <f t="shared" si="5"/>
        <v>0</v>
      </c>
    </row>
    <row r="332" spans="1:4" ht="17.100000000000001" customHeight="1">
      <c r="A332" s="98" t="s">
        <v>376</v>
      </c>
      <c r="B332" s="171">
        <v>37</v>
      </c>
      <c r="C332" s="179"/>
      <c r="D332" s="92">
        <f t="shared" si="5"/>
        <v>37</v>
      </c>
    </row>
    <row r="333" spans="1:4" ht="17.100000000000001" customHeight="1">
      <c r="A333" s="98" t="s">
        <v>377</v>
      </c>
      <c r="B333" s="175">
        <v>37</v>
      </c>
      <c r="C333" s="179"/>
      <c r="D333" s="92">
        <f t="shared" si="5"/>
        <v>37</v>
      </c>
    </row>
    <row r="334" spans="1:4" ht="17.100000000000001" customHeight="1">
      <c r="A334" s="98" t="s">
        <v>378</v>
      </c>
      <c r="B334" s="171">
        <v>223</v>
      </c>
      <c r="C334" s="179">
        <v>223</v>
      </c>
      <c r="D334" s="92">
        <f t="shared" si="5"/>
        <v>0</v>
      </c>
    </row>
    <row r="335" spans="1:4" ht="17.100000000000001" customHeight="1">
      <c r="A335" s="98" t="s">
        <v>379</v>
      </c>
      <c r="B335" s="171">
        <v>20</v>
      </c>
      <c r="C335" s="179"/>
      <c r="D335" s="92">
        <f t="shared" si="5"/>
        <v>20</v>
      </c>
    </row>
    <row r="336" spans="1:4" ht="17.100000000000001" customHeight="1">
      <c r="A336" s="98" t="s">
        <v>380</v>
      </c>
      <c r="B336" s="175">
        <v>20</v>
      </c>
      <c r="C336" s="179"/>
      <c r="D336" s="92">
        <f t="shared" si="5"/>
        <v>20</v>
      </c>
    </row>
    <row r="337" spans="1:4" ht="17.100000000000001" customHeight="1">
      <c r="A337" s="98" t="s">
        <v>91</v>
      </c>
      <c r="B337" s="171">
        <f>B338+B344+B345+B347+B348</f>
        <v>3345</v>
      </c>
      <c r="C337" s="179">
        <v>1903</v>
      </c>
      <c r="D337" s="92">
        <f t="shared" si="5"/>
        <v>1442</v>
      </c>
    </row>
    <row r="338" spans="1:4" ht="17.100000000000001" customHeight="1">
      <c r="A338" s="98" t="s">
        <v>381</v>
      </c>
      <c r="B338" s="171">
        <v>885</v>
      </c>
      <c r="C338" s="179">
        <v>885</v>
      </c>
      <c r="D338" s="92">
        <f t="shared" si="5"/>
        <v>0</v>
      </c>
    </row>
    <row r="339" spans="1:4" ht="17.100000000000001" customHeight="1">
      <c r="A339" s="98" t="s">
        <v>382</v>
      </c>
      <c r="B339" s="175">
        <v>250</v>
      </c>
      <c r="C339" s="179">
        <v>250</v>
      </c>
      <c r="D339" s="92">
        <f t="shared" si="5"/>
        <v>0</v>
      </c>
    </row>
    <row r="340" spans="1:4" ht="17.100000000000001" customHeight="1">
      <c r="A340" s="98" t="s">
        <v>383</v>
      </c>
      <c r="B340" s="175">
        <v>110</v>
      </c>
      <c r="C340" s="179">
        <v>110</v>
      </c>
      <c r="D340" s="92">
        <f t="shared" si="5"/>
        <v>0</v>
      </c>
    </row>
    <row r="341" spans="1:4" ht="17.100000000000001" customHeight="1">
      <c r="A341" s="98" t="s">
        <v>384</v>
      </c>
      <c r="B341" s="175">
        <v>420</v>
      </c>
      <c r="C341" s="179">
        <v>420</v>
      </c>
      <c r="D341" s="92">
        <f t="shared" si="5"/>
        <v>0</v>
      </c>
    </row>
    <row r="342" spans="1:4" ht="17.100000000000001" customHeight="1">
      <c r="A342" s="98" t="s">
        <v>385</v>
      </c>
      <c r="B342" s="175">
        <v>25</v>
      </c>
      <c r="C342" s="179">
        <v>25</v>
      </c>
      <c r="D342" s="92">
        <f t="shared" si="5"/>
        <v>0</v>
      </c>
    </row>
    <row r="343" spans="1:4" ht="17.100000000000001" customHeight="1">
      <c r="A343" s="98" t="s">
        <v>386</v>
      </c>
      <c r="B343" s="175">
        <v>80</v>
      </c>
      <c r="C343" s="179">
        <v>80</v>
      </c>
      <c r="D343" s="92">
        <f t="shared" si="5"/>
        <v>0</v>
      </c>
    </row>
    <row r="344" spans="1:4" ht="17.100000000000001" customHeight="1">
      <c r="A344" s="98" t="s">
        <v>387</v>
      </c>
      <c r="B344" s="171">
        <v>560</v>
      </c>
      <c r="C344" s="179">
        <v>218</v>
      </c>
      <c r="D344" s="92">
        <f t="shared" si="5"/>
        <v>342</v>
      </c>
    </row>
    <row r="345" spans="1:4" ht="17.100000000000001" customHeight="1">
      <c r="A345" s="98" t="s">
        <v>388</v>
      </c>
      <c r="B345" s="171">
        <v>300</v>
      </c>
      <c r="C345" s="179"/>
      <c r="D345" s="92">
        <f t="shared" si="5"/>
        <v>300</v>
      </c>
    </row>
    <row r="346" spans="1:4" ht="17.100000000000001" customHeight="1">
      <c r="A346" s="98" t="s">
        <v>389</v>
      </c>
      <c r="B346" s="175">
        <v>300</v>
      </c>
      <c r="C346" s="179"/>
      <c r="D346" s="92">
        <f t="shared" si="5"/>
        <v>300</v>
      </c>
    </row>
    <row r="347" spans="1:4" ht="17.100000000000001" customHeight="1">
      <c r="A347" s="98" t="s">
        <v>390</v>
      </c>
      <c r="B347" s="171">
        <v>800</v>
      </c>
      <c r="C347" s="179">
        <v>800</v>
      </c>
      <c r="D347" s="92">
        <f t="shared" si="5"/>
        <v>0</v>
      </c>
    </row>
    <row r="348" spans="1:4" ht="17.100000000000001" customHeight="1">
      <c r="A348" s="98" t="s">
        <v>391</v>
      </c>
      <c r="B348" s="171">
        <v>800</v>
      </c>
      <c r="C348" s="179"/>
      <c r="D348" s="92">
        <f t="shared" si="5"/>
        <v>800</v>
      </c>
    </row>
    <row r="349" spans="1:4" ht="17.100000000000001" customHeight="1">
      <c r="A349" s="98" t="s">
        <v>92</v>
      </c>
      <c r="B349" s="171">
        <f>B350+B364+B375+B390+B392+B397+B401+B405</f>
        <v>22638</v>
      </c>
      <c r="C349" s="179">
        <v>7483</v>
      </c>
      <c r="D349" s="92">
        <f t="shared" si="5"/>
        <v>15155</v>
      </c>
    </row>
    <row r="350" spans="1:4" ht="17.100000000000001" customHeight="1">
      <c r="A350" s="98" t="s">
        <v>392</v>
      </c>
      <c r="B350" s="171">
        <v>8864</v>
      </c>
      <c r="C350" s="179">
        <f>SUM(C351:C363)</f>
        <v>2862</v>
      </c>
      <c r="D350" s="92">
        <f t="shared" si="5"/>
        <v>6002</v>
      </c>
    </row>
    <row r="351" spans="1:4" ht="17.100000000000001" customHeight="1">
      <c r="A351" s="98" t="s">
        <v>382</v>
      </c>
      <c r="B351" s="175">
        <v>120</v>
      </c>
      <c r="C351" s="179">
        <v>120</v>
      </c>
      <c r="D351" s="92">
        <f t="shared" si="5"/>
        <v>0</v>
      </c>
    </row>
    <row r="352" spans="1:4" ht="17.100000000000001" customHeight="1">
      <c r="A352" s="98" t="s">
        <v>393</v>
      </c>
      <c r="B352" s="175">
        <v>2200</v>
      </c>
      <c r="C352" s="179">
        <v>2200</v>
      </c>
      <c r="D352" s="92">
        <f t="shared" si="5"/>
        <v>0</v>
      </c>
    </row>
    <row r="353" spans="1:4" ht="17.100000000000001" customHeight="1">
      <c r="A353" s="98" t="s">
        <v>394</v>
      </c>
      <c r="B353" s="175">
        <v>70</v>
      </c>
      <c r="C353" s="179"/>
      <c r="D353" s="92">
        <f t="shared" si="5"/>
        <v>70</v>
      </c>
    </row>
    <row r="354" spans="1:4" ht="17.100000000000001" customHeight="1">
      <c r="A354" s="98" t="s">
        <v>395</v>
      </c>
      <c r="B354" s="175">
        <v>340</v>
      </c>
      <c r="C354" s="179">
        <v>302</v>
      </c>
      <c r="D354" s="92">
        <f t="shared" si="5"/>
        <v>38</v>
      </c>
    </row>
    <row r="355" spans="1:4" ht="17.100000000000001" customHeight="1">
      <c r="A355" s="98" t="s">
        <v>396</v>
      </c>
      <c r="B355" s="175">
        <v>35</v>
      </c>
      <c r="C355" s="179"/>
      <c r="D355" s="92">
        <f t="shared" si="5"/>
        <v>35</v>
      </c>
    </row>
    <row r="356" spans="1:4" ht="17.100000000000001" customHeight="1">
      <c r="A356" s="98" t="s">
        <v>397</v>
      </c>
      <c r="B356" s="175">
        <v>6</v>
      </c>
      <c r="C356" s="179"/>
      <c r="D356" s="92">
        <f t="shared" si="5"/>
        <v>6</v>
      </c>
    </row>
    <row r="357" spans="1:4" ht="17.100000000000001" customHeight="1">
      <c r="A357" s="98" t="s">
        <v>398</v>
      </c>
      <c r="B357" s="175">
        <v>40</v>
      </c>
      <c r="C357" s="179"/>
      <c r="D357" s="92">
        <f t="shared" si="5"/>
        <v>40</v>
      </c>
    </row>
    <row r="358" spans="1:4" ht="17.100000000000001" customHeight="1">
      <c r="A358" s="98" t="s">
        <v>399</v>
      </c>
      <c r="B358" s="175">
        <v>4800</v>
      </c>
      <c r="C358" s="179">
        <v>240</v>
      </c>
      <c r="D358" s="92">
        <f t="shared" si="5"/>
        <v>4560</v>
      </c>
    </row>
    <row r="359" spans="1:4" ht="17.100000000000001" customHeight="1">
      <c r="A359" s="98" t="s">
        <v>400</v>
      </c>
      <c r="B359" s="175">
        <v>80</v>
      </c>
      <c r="C359" s="179"/>
      <c r="D359" s="92">
        <f t="shared" si="5"/>
        <v>80</v>
      </c>
    </row>
    <row r="360" spans="1:4" ht="17.100000000000001" customHeight="1">
      <c r="A360" s="98" t="s">
        <v>401</v>
      </c>
      <c r="B360" s="175">
        <v>990</v>
      </c>
      <c r="C360" s="179"/>
      <c r="D360" s="92">
        <f t="shared" si="5"/>
        <v>990</v>
      </c>
    </row>
    <row r="361" spans="1:4" ht="17.100000000000001" customHeight="1">
      <c r="A361" s="98" t="s">
        <v>402</v>
      </c>
      <c r="B361" s="175">
        <v>3</v>
      </c>
      <c r="C361" s="179"/>
      <c r="D361" s="92">
        <f t="shared" si="5"/>
        <v>3</v>
      </c>
    </row>
    <row r="362" spans="1:4" ht="17.100000000000001" customHeight="1">
      <c r="A362" s="98" t="s">
        <v>403</v>
      </c>
      <c r="B362" s="175">
        <v>100</v>
      </c>
      <c r="C362" s="179"/>
      <c r="D362" s="92">
        <f t="shared" si="5"/>
        <v>100</v>
      </c>
    </row>
    <row r="363" spans="1:4" ht="17.100000000000001" customHeight="1">
      <c r="A363" s="98" t="s">
        <v>404</v>
      </c>
      <c r="B363" s="175">
        <v>80</v>
      </c>
      <c r="C363" s="179"/>
      <c r="D363" s="92">
        <f t="shared" si="5"/>
        <v>80</v>
      </c>
    </row>
    <row r="364" spans="1:4" ht="17.100000000000001" customHeight="1">
      <c r="A364" s="98" t="s">
        <v>405</v>
      </c>
      <c r="B364" s="171">
        <v>1544</v>
      </c>
      <c r="C364" s="179">
        <f>SUM(C365:C374)</f>
        <v>710</v>
      </c>
      <c r="D364" s="92">
        <f t="shared" si="5"/>
        <v>834</v>
      </c>
    </row>
    <row r="365" spans="1:4" ht="17.100000000000001" customHeight="1">
      <c r="A365" s="98" t="s">
        <v>382</v>
      </c>
      <c r="B365" s="175">
        <v>85</v>
      </c>
      <c r="C365" s="179">
        <v>85</v>
      </c>
      <c r="D365" s="92">
        <f t="shared" si="5"/>
        <v>0</v>
      </c>
    </row>
    <row r="366" spans="1:4" ht="17.100000000000001" customHeight="1">
      <c r="A366" s="98" t="s">
        <v>406</v>
      </c>
      <c r="B366" s="175">
        <v>40</v>
      </c>
      <c r="C366" s="179">
        <v>40</v>
      </c>
      <c r="D366" s="92">
        <f t="shared" si="5"/>
        <v>0</v>
      </c>
    </row>
    <row r="367" spans="1:4" ht="17.100000000000001" customHeight="1">
      <c r="A367" s="98" t="s">
        <v>407</v>
      </c>
      <c r="B367" s="175">
        <v>285</v>
      </c>
      <c r="C367" s="179">
        <v>285</v>
      </c>
      <c r="D367" s="92">
        <f t="shared" si="5"/>
        <v>0</v>
      </c>
    </row>
    <row r="368" spans="1:4" ht="17.100000000000001" customHeight="1">
      <c r="A368" s="98" t="s">
        <v>408</v>
      </c>
      <c r="B368" s="175">
        <v>390</v>
      </c>
      <c r="C368" s="179">
        <v>300</v>
      </c>
      <c r="D368" s="92">
        <f t="shared" si="5"/>
        <v>90</v>
      </c>
    </row>
    <row r="369" spans="1:4" ht="17.100000000000001" customHeight="1">
      <c r="A369" s="98" t="s">
        <v>409</v>
      </c>
      <c r="B369" s="175">
        <v>23</v>
      </c>
      <c r="C369" s="179"/>
      <c r="D369" s="92">
        <f t="shared" si="5"/>
        <v>23</v>
      </c>
    </row>
    <row r="370" spans="1:4" ht="17.100000000000001" customHeight="1">
      <c r="A370" s="98" t="s">
        <v>410</v>
      </c>
      <c r="B370" s="175">
        <v>250</v>
      </c>
      <c r="C370" s="179"/>
      <c r="D370" s="92">
        <f t="shared" si="5"/>
        <v>250</v>
      </c>
    </row>
    <row r="371" spans="1:4" ht="17.100000000000001" customHeight="1">
      <c r="A371" s="98" t="s">
        <v>411</v>
      </c>
      <c r="B371" s="175">
        <v>161</v>
      </c>
      <c r="C371" s="179"/>
      <c r="D371" s="92">
        <f t="shared" si="5"/>
        <v>161</v>
      </c>
    </row>
    <row r="372" spans="1:4" ht="17.100000000000001" customHeight="1">
      <c r="A372" s="98" t="s">
        <v>412</v>
      </c>
      <c r="B372" s="175">
        <v>140</v>
      </c>
      <c r="C372" s="179"/>
      <c r="D372" s="92">
        <f t="shared" si="5"/>
        <v>140</v>
      </c>
    </row>
    <row r="373" spans="1:4" ht="17.100000000000001" customHeight="1">
      <c r="A373" s="98" t="s">
        <v>413</v>
      </c>
      <c r="B373" s="175">
        <v>100</v>
      </c>
      <c r="C373" s="179"/>
      <c r="D373" s="92">
        <f t="shared" si="5"/>
        <v>100</v>
      </c>
    </row>
    <row r="374" spans="1:4" ht="17.100000000000001" customHeight="1">
      <c r="A374" s="98" t="s">
        <v>414</v>
      </c>
      <c r="B374" s="175">
        <v>70</v>
      </c>
      <c r="C374" s="179"/>
      <c r="D374" s="92">
        <f t="shared" si="5"/>
        <v>70</v>
      </c>
    </row>
    <row r="375" spans="1:4" ht="17.100000000000001" customHeight="1">
      <c r="A375" s="98" t="s">
        <v>415</v>
      </c>
      <c r="B375" s="171">
        <v>1669</v>
      </c>
      <c r="C375" s="179">
        <f>SUM(C376:C389)</f>
        <v>906</v>
      </c>
      <c r="D375" s="92">
        <f t="shared" si="5"/>
        <v>763</v>
      </c>
    </row>
    <row r="376" spans="1:4" ht="17.100000000000001" customHeight="1">
      <c r="A376" s="98" t="s">
        <v>382</v>
      </c>
      <c r="B376" s="175">
        <v>46</v>
      </c>
      <c r="C376" s="179">
        <v>46</v>
      </c>
      <c r="D376" s="92">
        <f t="shared" si="5"/>
        <v>0</v>
      </c>
    </row>
    <row r="377" spans="1:4" ht="17.100000000000001" customHeight="1">
      <c r="A377" s="98" t="s">
        <v>416</v>
      </c>
      <c r="B377" s="175">
        <v>270</v>
      </c>
      <c r="C377" s="179">
        <v>270</v>
      </c>
      <c r="D377" s="92">
        <f t="shared" si="5"/>
        <v>0</v>
      </c>
    </row>
    <row r="378" spans="1:4" ht="17.100000000000001" customHeight="1">
      <c r="A378" s="98" t="s">
        <v>417</v>
      </c>
      <c r="B378" s="175">
        <v>300</v>
      </c>
      <c r="C378" s="179"/>
      <c r="D378" s="92">
        <f t="shared" si="5"/>
        <v>300</v>
      </c>
    </row>
    <row r="379" spans="1:4" ht="17.100000000000001" customHeight="1">
      <c r="A379" s="98" t="s">
        <v>418</v>
      </c>
      <c r="B379" s="175">
        <v>25</v>
      </c>
      <c r="C379" s="179"/>
      <c r="D379" s="92">
        <f t="shared" si="5"/>
        <v>25</v>
      </c>
    </row>
    <row r="380" spans="1:4" ht="17.100000000000001" customHeight="1">
      <c r="A380" s="98" t="s">
        <v>419</v>
      </c>
      <c r="B380" s="175">
        <v>7</v>
      </c>
      <c r="C380" s="179"/>
      <c r="D380" s="92">
        <f t="shared" si="5"/>
        <v>7</v>
      </c>
    </row>
    <row r="381" spans="1:4" ht="17.100000000000001" customHeight="1">
      <c r="A381" s="98" t="s">
        <v>420</v>
      </c>
      <c r="B381" s="175">
        <v>50</v>
      </c>
      <c r="C381" s="179">
        <v>50</v>
      </c>
      <c r="D381" s="92">
        <f t="shared" si="5"/>
        <v>0</v>
      </c>
    </row>
    <row r="382" spans="1:4" ht="17.100000000000001" customHeight="1">
      <c r="A382" s="98" t="s">
        <v>421</v>
      </c>
      <c r="B382" s="175">
        <v>2</v>
      </c>
      <c r="C382" s="179"/>
      <c r="D382" s="92">
        <f t="shared" si="5"/>
        <v>2</v>
      </c>
    </row>
    <row r="383" spans="1:4" ht="17.100000000000001" customHeight="1">
      <c r="A383" s="98" t="s">
        <v>422</v>
      </c>
      <c r="B383" s="175">
        <v>190</v>
      </c>
      <c r="C383" s="179">
        <v>190</v>
      </c>
      <c r="D383" s="92">
        <f t="shared" si="5"/>
        <v>0</v>
      </c>
    </row>
    <row r="384" spans="1:4" ht="17.100000000000001" customHeight="1">
      <c r="A384" s="98" t="s">
        <v>423</v>
      </c>
      <c r="B384" s="175">
        <v>40</v>
      </c>
      <c r="C384" s="179"/>
      <c r="D384" s="92">
        <f t="shared" si="5"/>
        <v>40</v>
      </c>
    </row>
    <row r="385" spans="1:4" ht="17.100000000000001" customHeight="1">
      <c r="A385" s="98" t="s">
        <v>424</v>
      </c>
      <c r="B385" s="175">
        <v>23</v>
      </c>
      <c r="C385" s="179"/>
      <c r="D385" s="92">
        <f t="shared" si="5"/>
        <v>23</v>
      </c>
    </row>
    <row r="386" spans="1:4" ht="17.100000000000001" customHeight="1">
      <c r="A386" s="98" t="s">
        <v>425</v>
      </c>
      <c r="B386" s="175">
        <v>206</v>
      </c>
      <c r="C386" s="179"/>
      <c r="D386" s="92">
        <f t="shared" si="5"/>
        <v>206</v>
      </c>
    </row>
    <row r="387" spans="1:4" ht="17.100000000000001" customHeight="1">
      <c r="A387" s="98" t="s">
        <v>426</v>
      </c>
      <c r="B387" s="175">
        <v>80</v>
      </c>
      <c r="C387" s="179"/>
      <c r="D387" s="92">
        <f t="shared" si="5"/>
        <v>80</v>
      </c>
    </row>
    <row r="388" spans="1:4" ht="17.100000000000001" customHeight="1">
      <c r="A388" s="98" t="s">
        <v>427</v>
      </c>
      <c r="B388" s="175">
        <v>80</v>
      </c>
      <c r="C388" s="179"/>
      <c r="D388" s="92">
        <f t="shared" si="5"/>
        <v>80</v>
      </c>
    </row>
    <row r="389" spans="1:4" ht="17.100000000000001" customHeight="1">
      <c r="A389" s="98" t="s">
        <v>428</v>
      </c>
      <c r="B389" s="175">
        <v>350</v>
      </c>
      <c r="C389" s="179">
        <v>350</v>
      </c>
      <c r="D389" s="92">
        <f t="shared" ref="D389:D452" si="6">B389-C389</f>
        <v>0</v>
      </c>
    </row>
    <row r="390" spans="1:4" ht="17.100000000000001" customHeight="1">
      <c r="A390" s="98" t="s">
        <v>429</v>
      </c>
      <c r="B390" s="171">
        <v>7</v>
      </c>
      <c r="C390" s="179"/>
      <c r="D390" s="92">
        <f t="shared" si="6"/>
        <v>7</v>
      </c>
    </row>
    <row r="391" spans="1:4" ht="17.100000000000001" customHeight="1">
      <c r="A391" s="98" t="s">
        <v>430</v>
      </c>
      <c r="B391" s="175">
        <v>7</v>
      </c>
      <c r="C391" s="179"/>
      <c r="D391" s="92">
        <f t="shared" si="6"/>
        <v>7</v>
      </c>
    </row>
    <row r="392" spans="1:4" ht="17.100000000000001" customHeight="1">
      <c r="A392" s="98" t="s">
        <v>431</v>
      </c>
      <c r="B392" s="171">
        <v>2449</v>
      </c>
      <c r="C392" s="179"/>
      <c r="D392" s="92">
        <f t="shared" si="6"/>
        <v>2449</v>
      </c>
    </row>
    <row r="393" spans="1:4" ht="17.100000000000001" customHeight="1">
      <c r="A393" s="98" t="s">
        <v>432</v>
      </c>
      <c r="B393" s="175">
        <v>220</v>
      </c>
      <c r="C393" s="179"/>
      <c r="D393" s="92">
        <f t="shared" si="6"/>
        <v>220</v>
      </c>
    </row>
    <row r="394" spans="1:4" ht="17.100000000000001" customHeight="1">
      <c r="A394" s="98" t="s">
        <v>433</v>
      </c>
      <c r="B394" s="175">
        <v>2104</v>
      </c>
      <c r="C394" s="179"/>
      <c r="D394" s="92">
        <f t="shared" si="6"/>
        <v>2104</v>
      </c>
    </row>
    <row r="395" spans="1:4" ht="17.100000000000001" customHeight="1">
      <c r="A395" s="98" t="s">
        <v>434</v>
      </c>
      <c r="B395" s="175">
        <v>95</v>
      </c>
      <c r="C395" s="179"/>
      <c r="D395" s="92">
        <f t="shared" si="6"/>
        <v>95</v>
      </c>
    </row>
    <row r="396" spans="1:4" ht="17.100000000000001" customHeight="1">
      <c r="A396" s="98" t="s">
        <v>435</v>
      </c>
      <c r="B396" s="175">
        <v>30</v>
      </c>
      <c r="C396" s="179"/>
      <c r="D396" s="92">
        <f t="shared" si="6"/>
        <v>30</v>
      </c>
    </row>
    <row r="397" spans="1:4" ht="17.100000000000001" customHeight="1">
      <c r="A397" s="98" t="s">
        <v>436</v>
      </c>
      <c r="B397" s="171">
        <v>1295</v>
      </c>
      <c r="C397" s="179">
        <v>5</v>
      </c>
      <c r="D397" s="92">
        <f t="shared" si="6"/>
        <v>1290</v>
      </c>
    </row>
    <row r="398" spans="1:4" ht="17.100000000000001" customHeight="1">
      <c r="A398" s="98" t="s">
        <v>437</v>
      </c>
      <c r="B398" s="175">
        <v>5</v>
      </c>
      <c r="C398" s="179">
        <v>5</v>
      </c>
      <c r="D398" s="92">
        <f t="shared" si="6"/>
        <v>0</v>
      </c>
    </row>
    <row r="399" spans="1:4" ht="17.100000000000001" customHeight="1">
      <c r="A399" s="98" t="s">
        <v>438</v>
      </c>
      <c r="B399" s="175">
        <v>1200</v>
      </c>
      <c r="C399" s="179"/>
      <c r="D399" s="92">
        <f t="shared" si="6"/>
        <v>1200</v>
      </c>
    </row>
    <row r="400" spans="1:4" ht="17.100000000000001" customHeight="1">
      <c r="A400" s="98" t="s">
        <v>439</v>
      </c>
      <c r="B400" s="175">
        <v>90</v>
      </c>
      <c r="C400" s="179"/>
      <c r="D400" s="92">
        <f t="shared" si="6"/>
        <v>90</v>
      </c>
    </row>
    <row r="401" spans="1:4" ht="17.100000000000001" customHeight="1">
      <c r="A401" s="98" t="s">
        <v>440</v>
      </c>
      <c r="B401" s="171">
        <v>5800</v>
      </c>
      <c r="C401" s="179">
        <f>SUM(C402:C404)</f>
        <v>3000</v>
      </c>
      <c r="D401" s="92">
        <f t="shared" si="6"/>
        <v>2800</v>
      </c>
    </row>
    <row r="402" spans="1:4" ht="17.100000000000001" customHeight="1">
      <c r="A402" s="98" t="s">
        <v>441</v>
      </c>
      <c r="B402" s="175">
        <v>2800</v>
      </c>
      <c r="C402" s="179"/>
      <c r="D402" s="92">
        <f t="shared" si="6"/>
        <v>2800</v>
      </c>
    </row>
    <row r="403" spans="1:4" ht="17.100000000000001" customHeight="1">
      <c r="A403" s="98" t="s">
        <v>442</v>
      </c>
      <c r="B403" s="175">
        <v>2700</v>
      </c>
      <c r="C403" s="179">
        <v>2700</v>
      </c>
      <c r="D403" s="92">
        <f t="shared" si="6"/>
        <v>0</v>
      </c>
    </row>
    <row r="404" spans="1:4" ht="17.100000000000001" customHeight="1">
      <c r="A404" s="98" t="s">
        <v>443</v>
      </c>
      <c r="B404" s="175">
        <v>300</v>
      </c>
      <c r="C404" s="179">
        <v>300</v>
      </c>
      <c r="D404" s="92">
        <f t="shared" si="6"/>
        <v>0</v>
      </c>
    </row>
    <row r="405" spans="1:4" ht="17.100000000000001" customHeight="1">
      <c r="A405" s="98" t="s">
        <v>444</v>
      </c>
      <c r="B405" s="171">
        <v>1010</v>
      </c>
      <c r="C405" s="179"/>
      <c r="D405" s="92">
        <f t="shared" si="6"/>
        <v>1010</v>
      </c>
    </row>
    <row r="406" spans="1:4" ht="17.100000000000001" customHeight="1">
      <c r="A406" s="98" t="s">
        <v>445</v>
      </c>
      <c r="B406" s="175">
        <v>280</v>
      </c>
      <c r="C406" s="179"/>
      <c r="D406" s="92">
        <f t="shared" si="6"/>
        <v>280</v>
      </c>
    </row>
    <row r="407" spans="1:4" ht="17.100000000000001" customHeight="1">
      <c r="A407" s="98" t="s">
        <v>446</v>
      </c>
      <c r="B407" s="175">
        <v>210</v>
      </c>
      <c r="C407" s="179"/>
      <c r="D407" s="92">
        <f t="shared" si="6"/>
        <v>210</v>
      </c>
    </row>
    <row r="408" spans="1:4" ht="17.100000000000001" customHeight="1">
      <c r="A408" s="98" t="s">
        <v>447</v>
      </c>
      <c r="B408" s="175">
        <v>520</v>
      </c>
      <c r="C408" s="179"/>
      <c r="D408" s="92">
        <f t="shared" si="6"/>
        <v>520</v>
      </c>
    </row>
    <row r="409" spans="1:4" ht="17.100000000000001" customHeight="1">
      <c r="A409" s="98" t="s">
        <v>93</v>
      </c>
      <c r="B409" s="171">
        <f>B410+B415+B418</f>
        <v>840</v>
      </c>
      <c r="C409" s="179">
        <v>259</v>
      </c>
      <c r="D409" s="92">
        <f t="shared" si="6"/>
        <v>581</v>
      </c>
    </row>
    <row r="410" spans="1:4" ht="17.100000000000001" customHeight="1">
      <c r="A410" s="98" t="s">
        <v>448</v>
      </c>
      <c r="B410" s="171">
        <v>394</v>
      </c>
      <c r="C410" s="179">
        <v>259</v>
      </c>
      <c r="D410" s="92">
        <f t="shared" si="6"/>
        <v>135</v>
      </c>
    </row>
    <row r="411" spans="1:4" ht="17.100000000000001" customHeight="1">
      <c r="A411" s="98" t="s">
        <v>382</v>
      </c>
      <c r="B411" s="175">
        <v>172</v>
      </c>
      <c r="C411" s="179">
        <v>172</v>
      </c>
      <c r="D411" s="92">
        <f t="shared" si="6"/>
        <v>0</v>
      </c>
    </row>
    <row r="412" spans="1:4" ht="17.100000000000001" customHeight="1">
      <c r="A412" s="98" t="s">
        <v>449</v>
      </c>
      <c r="B412" s="175">
        <v>135</v>
      </c>
      <c r="C412" s="179"/>
      <c r="D412" s="92">
        <f t="shared" si="6"/>
        <v>135</v>
      </c>
    </row>
    <row r="413" spans="1:4" ht="17.100000000000001" customHeight="1">
      <c r="A413" s="98" t="s">
        <v>450</v>
      </c>
      <c r="B413" s="175">
        <v>2</v>
      </c>
      <c r="C413" s="179">
        <v>2</v>
      </c>
      <c r="D413" s="92">
        <f t="shared" si="6"/>
        <v>0</v>
      </c>
    </row>
    <row r="414" spans="1:4" ht="17.100000000000001" customHeight="1">
      <c r="A414" s="98" t="s">
        <v>451</v>
      </c>
      <c r="B414" s="175">
        <v>85</v>
      </c>
      <c r="C414" s="179">
        <v>85</v>
      </c>
      <c r="D414" s="92">
        <f t="shared" si="6"/>
        <v>0</v>
      </c>
    </row>
    <row r="415" spans="1:4" ht="17.100000000000001" customHeight="1">
      <c r="A415" s="98" t="s">
        <v>452</v>
      </c>
      <c r="B415" s="171">
        <v>256</v>
      </c>
      <c r="C415" s="179"/>
      <c r="D415" s="92">
        <f t="shared" si="6"/>
        <v>256</v>
      </c>
    </row>
    <row r="416" spans="1:4" ht="17.100000000000001" customHeight="1">
      <c r="A416" s="98" t="s">
        <v>453</v>
      </c>
      <c r="B416" s="175">
        <v>180</v>
      </c>
      <c r="C416" s="179"/>
      <c r="D416" s="92">
        <f t="shared" si="6"/>
        <v>180</v>
      </c>
    </row>
    <row r="417" spans="1:4" ht="17.100000000000001" customHeight="1">
      <c r="A417" s="98" t="s">
        <v>454</v>
      </c>
      <c r="B417" s="175">
        <v>76</v>
      </c>
      <c r="C417" s="179"/>
      <c r="D417" s="92">
        <f t="shared" si="6"/>
        <v>76</v>
      </c>
    </row>
    <row r="418" spans="1:4" ht="17.100000000000001" customHeight="1">
      <c r="A418" s="98" t="s">
        <v>455</v>
      </c>
      <c r="B418" s="171">
        <v>190</v>
      </c>
      <c r="C418" s="179"/>
      <c r="D418" s="92">
        <f t="shared" si="6"/>
        <v>190</v>
      </c>
    </row>
    <row r="419" spans="1:4" ht="17.100000000000001" customHeight="1">
      <c r="A419" s="98" t="s">
        <v>456</v>
      </c>
      <c r="B419" s="175">
        <v>190</v>
      </c>
      <c r="C419" s="179"/>
      <c r="D419" s="92">
        <f t="shared" si="6"/>
        <v>190</v>
      </c>
    </row>
    <row r="420" spans="1:4" ht="17.100000000000001" customHeight="1">
      <c r="A420" s="98" t="s">
        <v>94</v>
      </c>
      <c r="B420" s="171">
        <f>B421+B424</f>
        <v>555</v>
      </c>
      <c r="C420" s="179">
        <v>458</v>
      </c>
      <c r="D420" s="92">
        <f t="shared" si="6"/>
        <v>97</v>
      </c>
    </row>
    <row r="421" spans="1:4" ht="17.100000000000001" customHeight="1">
      <c r="A421" s="98" t="s">
        <v>457</v>
      </c>
      <c r="B421" s="171">
        <v>245</v>
      </c>
      <c r="C421" s="179">
        <v>208</v>
      </c>
      <c r="D421" s="92">
        <f t="shared" si="6"/>
        <v>37</v>
      </c>
    </row>
    <row r="422" spans="1:4" ht="17.100000000000001" customHeight="1">
      <c r="A422" s="98" t="s">
        <v>382</v>
      </c>
      <c r="B422" s="175">
        <v>240</v>
      </c>
      <c r="C422" s="179">
        <v>208</v>
      </c>
      <c r="D422" s="92">
        <f t="shared" si="6"/>
        <v>32</v>
      </c>
    </row>
    <row r="423" spans="1:4" ht="17.100000000000001" customHeight="1">
      <c r="A423" s="98" t="s">
        <v>458</v>
      </c>
      <c r="B423" s="175">
        <v>5</v>
      </c>
      <c r="C423" s="179"/>
      <c r="D423" s="92">
        <f t="shared" si="6"/>
        <v>5</v>
      </c>
    </row>
    <row r="424" spans="1:4" ht="17.100000000000001" customHeight="1">
      <c r="A424" s="98" t="s">
        <v>459</v>
      </c>
      <c r="B424" s="171">
        <v>310</v>
      </c>
      <c r="C424" s="179">
        <v>250</v>
      </c>
      <c r="D424" s="92">
        <f t="shared" si="6"/>
        <v>60</v>
      </c>
    </row>
    <row r="425" spans="1:4" ht="17.100000000000001" customHeight="1">
      <c r="A425" s="98" t="s">
        <v>382</v>
      </c>
      <c r="B425" s="175">
        <v>230</v>
      </c>
      <c r="C425" s="179">
        <v>230</v>
      </c>
      <c r="D425" s="92">
        <f t="shared" si="6"/>
        <v>0</v>
      </c>
    </row>
    <row r="426" spans="1:4" ht="17.100000000000001" customHeight="1">
      <c r="A426" s="98" t="s">
        <v>460</v>
      </c>
      <c r="B426" s="175">
        <v>30</v>
      </c>
      <c r="C426" s="179"/>
      <c r="D426" s="92">
        <f t="shared" si="6"/>
        <v>30</v>
      </c>
    </row>
    <row r="427" spans="1:4" ht="17.100000000000001" customHeight="1">
      <c r="A427" s="98" t="s">
        <v>461</v>
      </c>
      <c r="B427" s="175">
        <v>50</v>
      </c>
      <c r="C427" s="179">
        <v>20</v>
      </c>
      <c r="D427" s="92">
        <f t="shared" si="6"/>
        <v>30</v>
      </c>
    </row>
    <row r="428" spans="1:4" ht="17.100000000000001" customHeight="1">
      <c r="A428" s="98" t="s">
        <v>95</v>
      </c>
      <c r="B428" s="171">
        <f>B429+B433+B438+B440</f>
        <v>581</v>
      </c>
      <c r="C428" s="179">
        <v>379</v>
      </c>
      <c r="D428" s="92">
        <f t="shared" si="6"/>
        <v>202</v>
      </c>
    </row>
    <row r="429" spans="1:4" ht="17.100000000000001" customHeight="1">
      <c r="A429" s="98" t="s">
        <v>462</v>
      </c>
      <c r="B429" s="171">
        <v>252</v>
      </c>
      <c r="C429" s="179">
        <v>192</v>
      </c>
      <c r="D429" s="92">
        <f t="shared" si="6"/>
        <v>60</v>
      </c>
    </row>
    <row r="430" spans="1:4" ht="17.100000000000001" customHeight="1">
      <c r="A430" s="98" t="s">
        <v>382</v>
      </c>
      <c r="B430" s="175">
        <v>117</v>
      </c>
      <c r="C430" s="179">
        <v>117</v>
      </c>
      <c r="D430" s="92">
        <f t="shared" si="6"/>
        <v>0</v>
      </c>
    </row>
    <row r="431" spans="1:4" ht="17.100000000000001" customHeight="1">
      <c r="A431" s="98" t="s">
        <v>463</v>
      </c>
      <c r="B431" s="175">
        <v>60</v>
      </c>
      <c r="C431" s="179"/>
      <c r="D431" s="92">
        <f t="shared" si="6"/>
        <v>60</v>
      </c>
    </row>
    <row r="432" spans="1:4" ht="17.100000000000001" customHeight="1">
      <c r="A432" s="98" t="s">
        <v>464</v>
      </c>
      <c r="B432" s="175">
        <v>75</v>
      </c>
      <c r="C432" s="179">
        <v>75</v>
      </c>
      <c r="D432" s="92">
        <f t="shared" si="6"/>
        <v>0</v>
      </c>
    </row>
    <row r="433" spans="1:4" ht="17.100000000000001" customHeight="1">
      <c r="A433" s="98" t="s">
        <v>465</v>
      </c>
      <c r="B433" s="171">
        <v>260</v>
      </c>
      <c r="C433" s="179">
        <v>140</v>
      </c>
      <c r="D433" s="92">
        <f t="shared" si="6"/>
        <v>120</v>
      </c>
    </row>
    <row r="434" spans="1:4" ht="17.100000000000001" customHeight="1">
      <c r="A434" s="98" t="s">
        <v>382</v>
      </c>
      <c r="B434" s="175">
        <v>140</v>
      </c>
      <c r="C434" s="179">
        <v>140</v>
      </c>
      <c r="D434" s="92">
        <f t="shared" si="6"/>
        <v>0</v>
      </c>
    </row>
    <row r="435" spans="1:4" ht="17.100000000000001" customHeight="1">
      <c r="A435" s="98" t="s">
        <v>466</v>
      </c>
      <c r="B435" s="175">
        <v>80</v>
      </c>
      <c r="C435" s="179"/>
      <c r="D435" s="92">
        <f t="shared" si="6"/>
        <v>80</v>
      </c>
    </row>
    <row r="436" spans="1:4" ht="17.100000000000001" customHeight="1">
      <c r="A436" s="98" t="s">
        <v>467</v>
      </c>
      <c r="B436" s="175">
        <v>30</v>
      </c>
      <c r="C436" s="179"/>
      <c r="D436" s="92">
        <f t="shared" si="6"/>
        <v>30</v>
      </c>
    </row>
    <row r="437" spans="1:4" ht="17.100000000000001" customHeight="1">
      <c r="A437" s="98" t="s">
        <v>468</v>
      </c>
      <c r="B437" s="175">
        <v>10</v>
      </c>
      <c r="C437" s="179"/>
      <c r="D437" s="92">
        <f t="shared" si="6"/>
        <v>10</v>
      </c>
    </row>
    <row r="438" spans="1:4" ht="17.100000000000001" customHeight="1">
      <c r="A438" s="98" t="s">
        <v>469</v>
      </c>
      <c r="B438" s="171">
        <v>60</v>
      </c>
      <c r="C438" s="179">
        <v>47</v>
      </c>
      <c r="D438" s="92">
        <f t="shared" si="6"/>
        <v>13</v>
      </c>
    </row>
    <row r="439" spans="1:4" ht="17.100000000000001" customHeight="1">
      <c r="A439" s="98" t="s">
        <v>470</v>
      </c>
      <c r="B439" s="175">
        <v>60</v>
      </c>
      <c r="C439" s="179">
        <v>47</v>
      </c>
      <c r="D439" s="92">
        <f t="shared" si="6"/>
        <v>13</v>
      </c>
    </row>
    <row r="440" spans="1:4" ht="17.100000000000001" customHeight="1">
      <c r="A440" s="98" t="s">
        <v>471</v>
      </c>
      <c r="B440" s="171">
        <v>9</v>
      </c>
      <c r="C440" s="179"/>
      <c r="D440" s="92">
        <f t="shared" si="6"/>
        <v>9</v>
      </c>
    </row>
    <row r="441" spans="1:4" ht="17.100000000000001" customHeight="1">
      <c r="A441" s="98" t="s">
        <v>472</v>
      </c>
      <c r="B441" s="175">
        <v>9</v>
      </c>
      <c r="C441" s="179"/>
      <c r="D441" s="92">
        <f t="shared" si="6"/>
        <v>9</v>
      </c>
    </row>
    <row r="442" spans="1:4" ht="17.100000000000001" customHeight="1">
      <c r="A442" s="98" t="s">
        <v>98</v>
      </c>
      <c r="B442" s="171">
        <f>B443+B453+B457+B460</f>
        <v>1493</v>
      </c>
      <c r="C442" s="179">
        <v>861</v>
      </c>
      <c r="D442" s="92">
        <f t="shared" si="6"/>
        <v>632</v>
      </c>
    </row>
    <row r="443" spans="1:4" ht="17.100000000000001" customHeight="1">
      <c r="A443" s="98" t="s">
        <v>473</v>
      </c>
      <c r="B443" s="171">
        <v>1371</v>
      </c>
      <c r="C443" s="179">
        <v>854</v>
      </c>
      <c r="D443" s="92">
        <f t="shared" si="6"/>
        <v>517</v>
      </c>
    </row>
    <row r="444" spans="1:4" ht="17.100000000000001" customHeight="1">
      <c r="A444" s="98" t="s">
        <v>382</v>
      </c>
      <c r="B444" s="175">
        <v>1130</v>
      </c>
      <c r="C444" s="179">
        <v>854</v>
      </c>
      <c r="D444" s="92">
        <f t="shared" si="6"/>
        <v>276</v>
      </c>
    </row>
    <row r="445" spans="1:4" ht="17.100000000000001" customHeight="1">
      <c r="A445" s="98" t="s">
        <v>406</v>
      </c>
      <c r="B445" s="175">
        <v>70</v>
      </c>
      <c r="C445" s="179"/>
      <c r="D445" s="92">
        <f t="shared" si="6"/>
        <v>70</v>
      </c>
    </row>
    <row r="446" spans="1:4" ht="17.100000000000001" customHeight="1">
      <c r="A446" s="98" t="s">
        <v>474</v>
      </c>
      <c r="B446" s="175">
        <v>50</v>
      </c>
      <c r="C446" s="179"/>
      <c r="D446" s="92">
        <f t="shared" si="6"/>
        <v>50</v>
      </c>
    </row>
    <row r="447" spans="1:4" ht="17.100000000000001" customHeight="1">
      <c r="A447" s="98" t="s">
        <v>475</v>
      </c>
      <c r="B447" s="175">
        <v>70</v>
      </c>
      <c r="C447" s="179"/>
      <c r="D447" s="92">
        <f t="shared" si="6"/>
        <v>70</v>
      </c>
    </row>
    <row r="448" spans="1:4" ht="17.100000000000001" customHeight="1">
      <c r="A448" s="98" t="s">
        <v>476</v>
      </c>
      <c r="B448" s="175">
        <v>8</v>
      </c>
      <c r="C448" s="179"/>
      <c r="D448" s="92">
        <f t="shared" si="6"/>
        <v>8</v>
      </c>
    </row>
    <row r="449" spans="1:4" ht="17.100000000000001" customHeight="1">
      <c r="A449" s="98" t="s">
        <v>477</v>
      </c>
      <c r="B449" s="175">
        <v>15</v>
      </c>
      <c r="C449" s="179"/>
      <c r="D449" s="92">
        <f t="shared" si="6"/>
        <v>15</v>
      </c>
    </row>
    <row r="450" spans="1:4" ht="17.100000000000001" customHeight="1">
      <c r="A450" s="98" t="s">
        <v>478</v>
      </c>
      <c r="B450" s="175">
        <v>10</v>
      </c>
      <c r="C450" s="179"/>
      <c r="D450" s="92">
        <f t="shared" si="6"/>
        <v>10</v>
      </c>
    </row>
    <row r="451" spans="1:4" ht="17.100000000000001" customHeight="1">
      <c r="A451" s="98" t="s">
        <v>479</v>
      </c>
      <c r="B451" s="175">
        <v>8</v>
      </c>
      <c r="C451" s="179"/>
      <c r="D451" s="92">
        <f t="shared" si="6"/>
        <v>8</v>
      </c>
    </row>
    <row r="452" spans="1:4" ht="17.100000000000001" customHeight="1">
      <c r="A452" s="98" t="s">
        <v>480</v>
      </c>
      <c r="B452" s="175">
        <v>10</v>
      </c>
      <c r="C452" s="179"/>
      <c r="D452" s="92">
        <f t="shared" si="6"/>
        <v>10</v>
      </c>
    </row>
    <row r="453" spans="1:4" ht="17.100000000000001" customHeight="1">
      <c r="A453" s="98" t="s">
        <v>481</v>
      </c>
      <c r="B453" s="171">
        <v>23</v>
      </c>
      <c r="C453" s="179">
        <v>6</v>
      </c>
      <c r="D453" s="92">
        <f t="shared" ref="D453:D483" si="7">B453-C453</f>
        <v>17</v>
      </c>
    </row>
    <row r="454" spans="1:4" ht="17.100000000000001" customHeight="1">
      <c r="A454" s="98" t="s">
        <v>382</v>
      </c>
      <c r="B454" s="175">
        <v>6</v>
      </c>
      <c r="C454" s="179">
        <v>6</v>
      </c>
      <c r="D454" s="92">
        <f t="shared" si="7"/>
        <v>0</v>
      </c>
    </row>
    <row r="455" spans="1:4" ht="17.100000000000001" customHeight="1">
      <c r="A455" s="98" t="s">
        <v>406</v>
      </c>
      <c r="B455" s="175">
        <v>7</v>
      </c>
      <c r="C455" s="179"/>
      <c r="D455" s="92">
        <f t="shared" si="7"/>
        <v>7</v>
      </c>
    </row>
    <row r="456" spans="1:4" ht="17.100000000000001" customHeight="1">
      <c r="A456" s="98" t="s">
        <v>482</v>
      </c>
      <c r="B456" s="175">
        <v>10</v>
      </c>
      <c r="C456" s="179"/>
      <c r="D456" s="92">
        <f t="shared" si="7"/>
        <v>10</v>
      </c>
    </row>
    <row r="457" spans="1:4" ht="17.100000000000001" customHeight="1">
      <c r="A457" s="98" t="s">
        <v>483</v>
      </c>
      <c r="B457" s="171">
        <v>44</v>
      </c>
      <c r="C457" s="179">
        <v>1</v>
      </c>
      <c r="D457" s="92">
        <f t="shared" si="7"/>
        <v>43</v>
      </c>
    </row>
    <row r="458" spans="1:4" ht="17.100000000000001" customHeight="1">
      <c r="A458" s="98" t="s">
        <v>484</v>
      </c>
      <c r="B458" s="175">
        <v>1</v>
      </c>
      <c r="C458" s="179">
        <v>1</v>
      </c>
      <c r="D458" s="92">
        <f t="shared" si="7"/>
        <v>0</v>
      </c>
    </row>
    <row r="459" spans="1:4" ht="17.100000000000001" customHeight="1">
      <c r="A459" s="98" t="s">
        <v>485</v>
      </c>
      <c r="B459" s="175">
        <v>43</v>
      </c>
      <c r="C459" s="179"/>
      <c r="D459" s="92">
        <f t="shared" si="7"/>
        <v>43</v>
      </c>
    </row>
    <row r="460" spans="1:4" ht="17.100000000000001" customHeight="1">
      <c r="A460" s="98" t="s">
        <v>486</v>
      </c>
      <c r="B460" s="171">
        <v>55</v>
      </c>
      <c r="C460" s="179"/>
      <c r="D460" s="92">
        <f t="shared" si="7"/>
        <v>55</v>
      </c>
    </row>
    <row r="461" spans="1:4" ht="17.100000000000001" customHeight="1">
      <c r="A461" s="98" t="s">
        <v>99</v>
      </c>
      <c r="B461" s="171">
        <f>B462+B465</f>
        <v>2252</v>
      </c>
      <c r="C461" s="179">
        <v>1839</v>
      </c>
      <c r="D461" s="92">
        <f t="shared" si="7"/>
        <v>413</v>
      </c>
    </row>
    <row r="462" spans="1:4" ht="17.100000000000001" customHeight="1">
      <c r="A462" s="98" t="s">
        <v>487</v>
      </c>
      <c r="B462" s="171">
        <v>912</v>
      </c>
      <c r="C462" s="179">
        <v>499</v>
      </c>
      <c r="D462" s="92">
        <f t="shared" si="7"/>
        <v>413</v>
      </c>
    </row>
    <row r="463" spans="1:4" ht="17.100000000000001" customHeight="1">
      <c r="A463" s="98" t="s">
        <v>488</v>
      </c>
      <c r="B463" s="175">
        <v>185</v>
      </c>
      <c r="C463" s="179"/>
      <c r="D463" s="92">
        <f t="shared" si="7"/>
        <v>185</v>
      </c>
    </row>
    <row r="464" spans="1:4" ht="17.100000000000001" customHeight="1">
      <c r="A464" s="98" t="s">
        <v>489</v>
      </c>
      <c r="B464" s="175">
        <v>727</v>
      </c>
      <c r="C464" s="179">
        <v>499</v>
      </c>
      <c r="D464" s="92">
        <f t="shared" si="7"/>
        <v>228</v>
      </c>
    </row>
    <row r="465" spans="1:4" ht="17.100000000000001" customHeight="1">
      <c r="A465" s="98" t="s">
        <v>490</v>
      </c>
      <c r="B465" s="171">
        <v>1340</v>
      </c>
      <c r="C465" s="179">
        <v>1340</v>
      </c>
      <c r="D465" s="92">
        <f t="shared" si="7"/>
        <v>0</v>
      </c>
    </row>
    <row r="466" spans="1:4" ht="17.100000000000001" customHeight="1">
      <c r="A466" s="98" t="s">
        <v>491</v>
      </c>
      <c r="B466" s="175">
        <v>1340</v>
      </c>
      <c r="C466" s="179">
        <v>1340</v>
      </c>
      <c r="D466" s="92">
        <f t="shared" si="7"/>
        <v>0</v>
      </c>
    </row>
    <row r="467" spans="1:4" ht="17.100000000000001" customHeight="1">
      <c r="A467" s="98" t="s">
        <v>100</v>
      </c>
      <c r="B467" s="171">
        <f>B468+B473</f>
        <v>926</v>
      </c>
      <c r="C467" s="179">
        <v>258</v>
      </c>
      <c r="D467" s="92">
        <f t="shared" si="7"/>
        <v>668</v>
      </c>
    </row>
    <row r="468" spans="1:4" ht="17.100000000000001" customHeight="1">
      <c r="A468" s="98" t="s">
        <v>492</v>
      </c>
      <c r="B468" s="171">
        <v>901</v>
      </c>
      <c r="C468" s="179">
        <v>258</v>
      </c>
      <c r="D468" s="92">
        <f t="shared" si="7"/>
        <v>643</v>
      </c>
    </row>
    <row r="469" spans="1:4" ht="17.100000000000001" customHeight="1">
      <c r="A469" s="98" t="s">
        <v>382</v>
      </c>
      <c r="B469" s="175">
        <v>187</v>
      </c>
      <c r="C469" s="179">
        <v>187</v>
      </c>
      <c r="D469" s="92">
        <f t="shared" si="7"/>
        <v>0</v>
      </c>
    </row>
    <row r="470" spans="1:4" ht="17.100000000000001" customHeight="1">
      <c r="A470" s="98" t="s">
        <v>493</v>
      </c>
      <c r="B470" s="175">
        <v>3</v>
      </c>
      <c r="C470" s="179"/>
      <c r="D470" s="92">
        <f t="shared" si="7"/>
        <v>3</v>
      </c>
    </row>
    <row r="471" spans="1:4" ht="17.100000000000001" customHeight="1">
      <c r="A471" s="98" t="s">
        <v>393</v>
      </c>
      <c r="B471" s="175">
        <v>1</v>
      </c>
      <c r="C471" s="179">
        <v>1</v>
      </c>
      <c r="D471" s="92">
        <f t="shared" si="7"/>
        <v>0</v>
      </c>
    </row>
    <row r="472" spans="1:4" ht="17.100000000000001" customHeight="1">
      <c r="A472" s="98" t="s">
        <v>494</v>
      </c>
      <c r="B472" s="175">
        <v>710</v>
      </c>
      <c r="C472" s="179">
        <v>70</v>
      </c>
      <c r="D472" s="92">
        <f t="shared" si="7"/>
        <v>640</v>
      </c>
    </row>
    <row r="473" spans="1:4" ht="17.100000000000001" customHeight="1">
      <c r="A473" s="98" t="s">
        <v>495</v>
      </c>
      <c r="B473" s="171">
        <v>25</v>
      </c>
      <c r="C473" s="179"/>
      <c r="D473" s="92">
        <f t="shared" si="7"/>
        <v>25</v>
      </c>
    </row>
    <row r="474" spans="1:4" ht="17.100000000000001" customHeight="1">
      <c r="A474" s="98" t="s">
        <v>496</v>
      </c>
      <c r="B474" s="175">
        <v>25</v>
      </c>
      <c r="C474" s="179"/>
      <c r="D474" s="92">
        <f t="shared" si="7"/>
        <v>25</v>
      </c>
    </row>
    <row r="475" spans="1:4" ht="17.100000000000001" customHeight="1">
      <c r="A475" s="98" t="s">
        <v>101</v>
      </c>
      <c r="B475" s="171">
        <v>4000</v>
      </c>
      <c r="C475" s="179"/>
      <c r="D475" s="92">
        <f t="shared" si="7"/>
        <v>4000</v>
      </c>
    </row>
    <row r="476" spans="1:4" ht="17.100000000000001" customHeight="1">
      <c r="A476" s="98" t="s">
        <v>102</v>
      </c>
      <c r="B476" s="171">
        <f>B477</f>
        <v>2586</v>
      </c>
      <c r="C476" s="179"/>
      <c r="D476" s="92">
        <f t="shared" si="7"/>
        <v>2586</v>
      </c>
    </row>
    <row r="477" spans="1:4" ht="17.100000000000001" customHeight="1">
      <c r="A477" s="98" t="s">
        <v>497</v>
      </c>
      <c r="B477" s="171">
        <v>2586</v>
      </c>
      <c r="C477" s="179"/>
      <c r="D477" s="92">
        <f t="shared" si="7"/>
        <v>2586</v>
      </c>
    </row>
    <row r="478" spans="1:4" ht="17.100000000000001" customHeight="1">
      <c r="A478" s="98" t="s">
        <v>498</v>
      </c>
      <c r="B478" s="175">
        <v>2586</v>
      </c>
      <c r="C478" s="179"/>
      <c r="D478" s="92">
        <f t="shared" si="7"/>
        <v>2586</v>
      </c>
    </row>
    <row r="479" spans="1:4" ht="17.100000000000001" customHeight="1">
      <c r="A479" s="98" t="s">
        <v>103</v>
      </c>
      <c r="B479" s="171">
        <f>B480</f>
        <v>3561</v>
      </c>
      <c r="C479" s="179"/>
      <c r="D479" s="92">
        <f t="shared" si="7"/>
        <v>3561</v>
      </c>
    </row>
    <row r="480" spans="1:4" ht="17.100000000000001" customHeight="1">
      <c r="A480" s="98" t="s">
        <v>499</v>
      </c>
      <c r="B480" s="175">
        <v>3561</v>
      </c>
      <c r="C480" s="179"/>
      <c r="D480" s="92">
        <f t="shared" si="7"/>
        <v>3561</v>
      </c>
    </row>
    <row r="481" spans="1:4" ht="17.100000000000001" customHeight="1">
      <c r="A481" s="98"/>
      <c r="B481" s="175"/>
      <c r="C481" s="179"/>
      <c r="D481" s="92">
        <f t="shared" si="7"/>
        <v>0</v>
      </c>
    </row>
    <row r="482" spans="1:4" ht="17.100000000000001" customHeight="1">
      <c r="A482" s="98"/>
      <c r="B482" s="175"/>
      <c r="C482" s="179"/>
      <c r="D482" s="92">
        <f t="shared" si="7"/>
        <v>0</v>
      </c>
    </row>
    <row r="483" spans="1:4" ht="17.100000000000001" customHeight="1">
      <c r="A483" s="96" t="s">
        <v>500</v>
      </c>
      <c r="B483" s="171">
        <f>B5+B108+B134+B162+B177+B199+B275+B316+B337+B349+B409+B420+B428+B442+B461+B467+B475+B476+B479</f>
        <v>232980</v>
      </c>
      <c r="C483" s="171">
        <f>C5+C108+C134+C162+C177+C199+C275+C316+C337+C349+C409+C420+C428+C442+C461+C467+C475+C476+C479</f>
        <v>106652</v>
      </c>
      <c r="D483" s="92">
        <f t="shared" si="7"/>
        <v>126328</v>
      </c>
    </row>
  </sheetData>
  <mergeCells count="1">
    <mergeCell ref="A2:D2"/>
  </mergeCells>
  <phoneticPr fontId="52" type="noConversion"/>
  <pageMargins left="0.75" right="0.75" top="1" bottom="1" header="0.51111111111111107" footer="0.51111111111111107"/>
  <pageSetup paperSize="9" orientation="portrait" horizontalDpi="0" verticalDpi="0"/>
  <headerFooter alignWithMargins="0"/>
</worksheet>
</file>

<file path=xl/worksheets/sheet6.xml><?xml version="1.0" encoding="utf-8"?>
<worksheet xmlns="http://schemas.openxmlformats.org/spreadsheetml/2006/main" xmlns:r="http://schemas.openxmlformats.org/officeDocument/2006/relationships">
  <dimension ref="A1:IU31"/>
  <sheetViews>
    <sheetView workbookViewId="0">
      <selection activeCell="A14" sqref="A14"/>
    </sheetView>
  </sheetViews>
  <sheetFormatPr defaultRowHeight="14.25"/>
  <cols>
    <col min="1" max="1" width="47.375" style="153" customWidth="1"/>
    <col min="2" max="2" width="27" style="153" customWidth="1"/>
    <col min="3" max="3" width="13.75" style="154" customWidth="1"/>
    <col min="4" max="4" width="31.5" style="153" customWidth="1"/>
    <col min="5" max="5" width="10.375" style="153" customWidth="1"/>
    <col min="6" max="253" width="9" style="153" customWidth="1"/>
    <col min="254" max="255" width="9" style="77"/>
  </cols>
  <sheetData>
    <row r="1" spans="1:3" s="153" customFormat="1" ht="21.95" customHeight="1">
      <c r="A1" s="127" t="s">
        <v>501</v>
      </c>
      <c r="B1" s="100"/>
      <c r="C1" s="155"/>
    </row>
    <row r="2" spans="1:3" s="153" customFormat="1" ht="36" customHeight="1">
      <c r="A2" s="272" t="s">
        <v>502</v>
      </c>
      <c r="B2" s="272"/>
      <c r="C2" s="156"/>
    </row>
    <row r="3" spans="1:3" s="153" customFormat="1" ht="21" customHeight="1">
      <c r="B3" s="157" t="s">
        <v>503</v>
      </c>
      <c r="C3" s="158"/>
    </row>
    <row r="4" spans="1:3" s="100" customFormat="1" ht="21" customHeight="1">
      <c r="A4" s="159" t="s">
        <v>504</v>
      </c>
      <c r="B4" s="159" t="s">
        <v>505</v>
      </c>
    </row>
    <row r="5" spans="1:3" s="100" customFormat="1" ht="21" customHeight="1">
      <c r="A5" s="160" t="s">
        <v>115</v>
      </c>
      <c r="B5" s="161">
        <f>B6+B13+B26</f>
        <v>106652</v>
      </c>
    </row>
    <row r="6" spans="1:3" s="100" customFormat="1" ht="21" customHeight="1">
      <c r="A6" s="162" t="s">
        <v>506</v>
      </c>
      <c r="B6" s="161">
        <f>SUM(B7:B12)</f>
        <v>74491</v>
      </c>
    </row>
    <row r="7" spans="1:3" s="100" customFormat="1" ht="21" customHeight="1">
      <c r="A7" s="162" t="s">
        <v>507</v>
      </c>
      <c r="B7" s="163">
        <v>41052</v>
      </c>
    </row>
    <row r="8" spans="1:3" s="100" customFormat="1" ht="21" customHeight="1">
      <c r="A8" s="162" t="s">
        <v>508</v>
      </c>
      <c r="B8" s="163">
        <v>4753</v>
      </c>
    </row>
    <row r="9" spans="1:3" s="100" customFormat="1" ht="21" customHeight="1">
      <c r="A9" s="162" t="s">
        <v>509</v>
      </c>
      <c r="B9" s="163">
        <v>4908</v>
      </c>
    </row>
    <row r="10" spans="1:3" s="100" customFormat="1" ht="21" customHeight="1">
      <c r="A10" s="162" t="s">
        <v>510</v>
      </c>
      <c r="B10" s="163">
        <f>12427-308</f>
        <v>12119</v>
      </c>
    </row>
    <row r="11" spans="1:3" s="100" customFormat="1" ht="21" customHeight="1">
      <c r="A11" s="162" t="s">
        <v>511</v>
      </c>
      <c r="B11" s="163">
        <v>8625</v>
      </c>
    </row>
    <row r="12" spans="1:3" s="100" customFormat="1" ht="21" customHeight="1">
      <c r="A12" s="162" t="s">
        <v>512</v>
      </c>
      <c r="B12" s="163">
        <v>3034</v>
      </c>
    </row>
    <row r="13" spans="1:3" s="100" customFormat="1" ht="21" customHeight="1">
      <c r="A13" s="162" t="s">
        <v>513</v>
      </c>
      <c r="B13" s="161">
        <f>SUM(B14:B25)</f>
        <v>18521</v>
      </c>
    </row>
    <row r="14" spans="1:3" s="100" customFormat="1" ht="21" customHeight="1">
      <c r="A14" s="162" t="s">
        <v>514</v>
      </c>
      <c r="B14" s="163">
        <v>3950</v>
      </c>
    </row>
    <row r="15" spans="1:3" s="100" customFormat="1" ht="21" customHeight="1">
      <c r="A15" s="162" t="s">
        <v>515</v>
      </c>
      <c r="B15" s="163">
        <v>307</v>
      </c>
    </row>
    <row r="16" spans="1:3" s="100" customFormat="1" ht="21" customHeight="1">
      <c r="A16" s="162" t="s">
        <v>516</v>
      </c>
      <c r="B16" s="163">
        <v>1613</v>
      </c>
    </row>
    <row r="17" spans="1:2" s="100" customFormat="1" ht="21" customHeight="1">
      <c r="A17" s="162" t="s">
        <v>517</v>
      </c>
      <c r="B17" s="163">
        <v>542</v>
      </c>
    </row>
    <row r="18" spans="1:2" s="100" customFormat="1" ht="21" customHeight="1">
      <c r="A18" s="162" t="s">
        <v>518</v>
      </c>
      <c r="B18" s="163">
        <v>825</v>
      </c>
    </row>
    <row r="19" spans="1:2" s="100" customFormat="1" ht="21" customHeight="1">
      <c r="A19" s="162" t="s">
        <v>519</v>
      </c>
      <c r="B19" s="163">
        <v>694</v>
      </c>
    </row>
    <row r="20" spans="1:2" s="100" customFormat="1" ht="21" customHeight="1">
      <c r="A20" s="162" t="s">
        <v>520</v>
      </c>
      <c r="B20" s="163">
        <v>907</v>
      </c>
    </row>
    <row r="21" spans="1:2" s="100" customFormat="1" ht="21" customHeight="1">
      <c r="A21" s="162" t="s">
        <v>521</v>
      </c>
      <c r="B21" s="163">
        <v>463</v>
      </c>
    </row>
    <row r="22" spans="1:2" s="100" customFormat="1" ht="21" customHeight="1">
      <c r="A22" s="162" t="s">
        <v>522</v>
      </c>
      <c r="B22" s="163">
        <v>690</v>
      </c>
    </row>
    <row r="23" spans="1:2" s="100" customFormat="1" ht="21" customHeight="1">
      <c r="A23" s="162" t="s">
        <v>523</v>
      </c>
      <c r="B23" s="163">
        <v>612</v>
      </c>
    </row>
    <row r="24" spans="1:2" s="100" customFormat="1" ht="21" customHeight="1">
      <c r="A24" s="162" t="s">
        <v>524</v>
      </c>
      <c r="B24" s="163">
        <v>1249</v>
      </c>
    </row>
    <row r="25" spans="1:2" s="100" customFormat="1" ht="21" customHeight="1">
      <c r="A25" s="162" t="s">
        <v>525</v>
      </c>
      <c r="B25" s="163">
        <v>6669</v>
      </c>
    </row>
    <row r="26" spans="1:2" s="100" customFormat="1" ht="21" customHeight="1">
      <c r="A26" s="162" t="s">
        <v>526</v>
      </c>
      <c r="B26" s="161">
        <v>13640</v>
      </c>
    </row>
    <row r="27" spans="1:2" s="100" customFormat="1" ht="21" customHeight="1">
      <c r="A27" s="162" t="s">
        <v>527</v>
      </c>
      <c r="B27" s="163">
        <v>296</v>
      </c>
    </row>
    <row r="28" spans="1:2" s="100" customFormat="1" ht="21" customHeight="1">
      <c r="A28" s="162" t="s">
        <v>528</v>
      </c>
      <c r="B28" s="163">
        <v>1578</v>
      </c>
    </row>
    <row r="29" spans="1:2" s="100" customFormat="1" ht="21" customHeight="1">
      <c r="A29" s="162" t="s">
        <v>529</v>
      </c>
      <c r="B29" s="163">
        <v>2600</v>
      </c>
    </row>
    <row r="30" spans="1:2" s="100" customFormat="1" ht="21" customHeight="1">
      <c r="A30" s="162" t="s">
        <v>530</v>
      </c>
      <c r="B30" s="163">
        <v>5034</v>
      </c>
    </row>
    <row r="31" spans="1:2" s="100" customFormat="1" ht="21" customHeight="1">
      <c r="A31" s="162" t="s">
        <v>531</v>
      </c>
      <c r="B31" s="163">
        <v>4132</v>
      </c>
    </row>
  </sheetData>
  <mergeCells count="1">
    <mergeCell ref="A2:B2"/>
  </mergeCells>
  <phoneticPr fontId="52" type="noConversion"/>
  <printOptions horizontalCentered="1"/>
  <pageMargins left="0.69652777777777775" right="0.69652777777777775" top="0.75138888888888888" bottom="0.75138888888888888" header="0.2986111111111111" footer="0.2986111111111111"/>
  <pageSetup paperSize="9" orientation="portrait" verticalDpi="0"/>
  <headerFooter alignWithMargins="0"/>
</worksheet>
</file>

<file path=xl/worksheets/sheet7.xml><?xml version="1.0" encoding="utf-8"?>
<worksheet xmlns="http://schemas.openxmlformats.org/spreadsheetml/2006/main" xmlns:r="http://schemas.openxmlformats.org/officeDocument/2006/relationships">
  <dimension ref="A1:IS97"/>
  <sheetViews>
    <sheetView zoomScaleSheetLayoutView="100" workbookViewId="0">
      <selection activeCell="B16" sqref="B16"/>
    </sheetView>
  </sheetViews>
  <sheetFormatPr defaultColWidth="38.125" defaultRowHeight="14.25"/>
  <cols>
    <col min="1" max="1" width="37.75" style="128" customWidth="1"/>
    <col min="2" max="2" width="32.625" style="128" customWidth="1"/>
    <col min="3" max="3" width="10.375" style="129" customWidth="1"/>
    <col min="4" max="253" width="38.125" style="128" customWidth="1"/>
    <col min="254" max="254" width="38.125" style="77" bestFit="1"/>
    <col min="255" max="16384" width="38.125" style="77"/>
  </cols>
  <sheetData>
    <row r="1" spans="1:3" ht="18" customHeight="1">
      <c r="A1" s="130" t="s">
        <v>532</v>
      </c>
      <c r="B1" s="130"/>
      <c r="C1" s="131"/>
    </row>
    <row r="2" spans="1:3" s="127" customFormat="1" ht="25.5">
      <c r="A2" s="273" t="s">
        <v>533</v>
      </c>
      <c r="B2" s="273"/>
      <c r="C2" s="274"/>
    </row>
    <row r="3" spans="1:3" ht="20.25" customHeight="1">
      <c r="A3" s="130"/>
      <c r="B3" s="130"/>
      <c r="C3" s="132" t="s">
        <v>503</v>
      </c>
    </row>
    <row r="4" spans="1:3" ht="20.25" customHeight="1">
      <c r="A4" s="133" t="s">
        <v>534</v>
      </c>
      <c r="B4" s="133" t="s">
        <v>535</v>
      </c>
      <c r="C4" s="134" t="s">
        <v>505</v>
      </c>
    </row>
    <row r="5" spans="1:3" ht="20.25" customHeight="1">
      <c r="A5" s="135" t="s">
        <v>536</v>
      </c>
      <c r="B5" s="135"/>
      <c r="C5" s="136">
        <f>C6+C13+C34</f>
        <v>90516</v>
      </c>
    </row>
    <row r="6" spans="1:3" ht="20.25" customHeight="1">
      <c r="A6" s="135" t="s">
        <v>537</v>
      </c>
      <c r="B6" s="135"/>
      <c r="C6" s="136">
        <f>SUM(C7:C12)</f>
        <v>9289</v>
      </c>
    </row>
    <row r="7" spans="1:3" ht="20.25" customHeight="1">
      <c r="A7" s="137" t="s">
        <v>538</v>
      </c>
      <c r="B7" s="137"/>
      <c r="C7" s="138">
        <v>3347</v>
      </c>
    </row>
    <row r="8" spans="1:3" ht="20.25" customHeight="1">
      <c r="A8" s="137" t="s">
        <v>539</v>
      </c>
      <c r="B8" s="137"/>
      <c r="C8" s="138">
        <v>1359</v>
      </c>
    </row>
    <row r="9" spans="1:3" ht="20.25" customHeight="1">
      <c r="A9" s="137" t="s">
        <v>540</v>
      </c>
      <c r="B9" s="137"/>
      <c r="C9" s="138">
        <v>3419</v>
      </c>
    </row>
    <row r="10" spans="1:3" ht="20.25" customHeight="1">
      <c r="A10" s="137" t="s">
        <v>541</v>
      </c>
      <c r="B10" s="137"/>
      <c r="C10" s="138">
        <v>4</v>
      </c>
    </row>
    <row r="11" spans="1:3" ht="20.25" customHeight="1">
      <c r="A11" s="137" t="s">
        <v>542</v>
      </c>
      <c r="B11" s="137"/>
      <c r="C11" s="138">
        <v>1160</v>
      </c>
    </row>
    <row r="12" spans="1:3" ht="20.25" customHeight="1">
      <c r="A12" s="137" t="s">
        <v>543</v>
      </c>
      <c r="B12" s="137"/>
      <c r="C12" s="138"/>
    </row>
    <row r="13" spans="1:3" ht="20.25" customHeight="1">
      <c r="A13" s="137" t="s">
        <v>544</v>
      </c>
      <c r="B13" s="137"/>
      <c r="C13" s="139">
        <f>SUM(C14:C33)</f>
        <v>62464</v>
      </c>
    </row>
    <row r="14" spans="1:3" ht="20.25" customHeight="1">
      <c r="A14" s="137" t="s">
        <v>545</v>
      </c>
      <c r="B14" s="137"/>
      <c r="C14" s="138"/>
    </row>
    <row r="15" spans="1:3" ht="20.25" customHeight="1">
      <c r="A15" s="140" t="s">
        <v>546</v>
      </c>
      <c r="B15" s="140"/>
      <c r="C15" s="138">
        <v>24574</v>
      </c>
    </row>
    <row r="16" spans="1:3" ht="20.25" customHeight="1">
      <c r="A16" s="141" t="s">
        <v>547</v>
      </c>
      <c r="B16" s="141"/>
      <c r="C16" s="138"/>
    </row>
    <row r="17" spans="1:3" ht="20.25" customHeight="1">
      <c r="A17" s="141" t="s">
        <v>548</v>
      </c>
      <c r="B17" s="141"/>
      <c r="C17" s="138">
        <v>2551</v>
      </c>
    </row>
    <row r="18" spans="1:3" ht="20.25" customHeight="1">
      <c r="A18" s="141" t="s">
        <v>549</v>
      </c>
      <c r="B18" s="141"/>
      <c r="C18" s="138"/>
    </row>
    <row r="19" spans="1:3" ht="20.25" customHeight="1">
      <c r="A19" s="141" t="s">
        <v>550</v>
      </c>
      <c r="B19" s="141"/>
      <c r="C19" s="138"/>
    </row>
    <row r="20" spans="1:3" ht="20.25" customHeight="1">
      <c r="A20" s="141" t="s">
        <v>551</v>
      </c>
      <c r="B20" s="141"/>
      <c r="C20" s="138"/>
    </row>
    <row r="21" spans="1:3" ht="20.25" customHeight="1">
      <c r="A21" s="141" t="s">
        <v>552</v>
      </c>
      <c r="B21" s="141"/>
      <c r="C21" s="138">
        <v>1524</v>
      </c>
    </row>
    <row r="22" spans="1:3" ht="20.25" customHeight="1">
      <c r="A22" s="141" t="s">
        <v>553</v>
      </c>
      <c r="B22" s="141"/>
      <c r="C22" s="138">
        <v>3461</v>
      </c>
    </row>
    <row r="23" spans="1:3" ht="20.25" customHeight="1">
      <c r="A23" s="141" t="s">
        <v>554</v>
      </c>
      <c r="B23" s="141"/>
      <c r="C23" s="138">
        <v>17550</v>
      </c>
    </row>
    <row r="24" spans="1:3" ht="20.25" customHeight="1">
      <c r="A24" s="140" t="s">
        <v>555</v>
      </c>
      <c r="B24" s="140"/>
      <c r="C24" s="138"/>
    </row>
    <row r="25" spans="1:3" ht="20.25" customHeight="1">
      <c r="A25" s="141" t="s">
        <v>556</v>
      </c>
      <c r="B25" s="141"/>
      <c r="C25" s="138">
        <v>674</v>
      </c>
    </row>
    <row r="26" spans="1:3" ht="20.25" customHeight="1">
      <c r="A26" s="141" t="s">
        <v>557</v>
      </c>
      <c r="B26" s="141"/>
      <c r="C26" s="138">
        <v>1711</v>
      </c>
    </row>
    <row r="27" spans="1:3" ht="20.25" customHeight="1">
      <c r="A27" s="141" t="s">
        <v>558</v>
      </c>
      <c r="B27" s="141"/>
      <c r="C27" s="138"/>
    </row>
    <row r="28" spans="1:3" ht="20.25" customHeight="1">
      <c r="A28" s="141" t="s">
        <v>559</v>
      </c>
      <c r="B28" s="141"/>
      <c r="C28" s="138">
        <v>10404</v>
      </c>
    </row>
    <row r="29" spans="1:3" ht="20.25" customHeight="1">
      <c r="A29" s="141" t="s">
        <v>560</v>
      </c>
      <c r="B29" s="141"/>
      <c r="C29" s="138"/>
    </row>
    <row r="30" spans="1:3" ht="20.25" customHeight="1">
      <c r="A30" s="141" t="s">
        <v>561</v>
      </c>
      <c r="B30" s="141"/>
      <c r="C30" s="138"/>
    </row>
    <row r="31" spans="1:3" ht="20.25" customHeight="1">
      <c r="A31" s="141" t="s">
        <v>562</v>
      </c>
      <c r="B31" s="141"/>
      <c r="C31" s="138"/>
    </row>
    <row r="32" spans="1:3" ht="20.25" customHeight="1">
      <c r="A32" s="141" t="s">
        <v>563</v>
      </c>
      <c r="B32" s="141"/>
      <c r="C32" s="138">
        <v>15</v>
      </c>
    </row>
    <row r="33" spans="1:3" ht="20.25" customHeight="1">
      <c r="A33" s="141" t="s">
        <v>564</v>
      </c>
      <c r="B33" s="141"/>
      <c r="C33" s="138"/>
    </row>
    <row r="34" spans="1:3" ht="20.25" customHeight="1">
      <c r="A34" s="141" t="s">
        <v>565</v>
      </c>
      <c r="B34" s="141"/>
      <c r="C34" s="142">
        <f>C35+C36+C37+C38+C39+C48+C50+C56+C62+C70+C72+C73+C85+C86+C87+C88+C89+C90</f>
        <v>18763</v>
      </c>
    </row>
    <row r="35" spans="1:3" ht="20.25" customHeight="1">
      <c r="A35" s="141" t="s">
        <v>566</v>
      </c>
      <c r="B35" s="143" t="s">
        <v>567</v>
      </c>
      <c r="C35" s="138">
        <v>10</v>
      </c>
    </row>
    <row r="36" spans="1:3" ht="20.25" customHeight="1">
      <c r="A36" s="141" t="s">
        <v>568</v>
      </c>
      <c r="B36" s="143"/>
      <c r="C36" s="138"/>
    </row>
    <row r="37" spans="1:3" ht="20.25" customHeight="1">
      <c r="A37" s="141" t="s">
        <v>569</v>
      </c>
      <c r="B37" s="143"/>
      <c r="C37" s="138"/>
    </row>
    <row r="38" spans="1:3" ht="20.25" customHeight="1">
      <c r="A38" s="141" t="s">
        <v>570</v>
      </c>
      <c r="B38" s="143"/>
      <c r="C38" s="138"/>
    </row>
    <row r="39" spans="1:3" ht="20.25" customHeight="1">
      <c r="A39" s="141" t="s">
        <v>571</v>
      </c>
      <c r="B39" s="143"/>
      <c r="C39" s="138">
        <f>SUM(C40:C47)</f>
        <v>2874</v>
      </c>
    </row>
    <row r="40" spans="1:3" ht="20.25" customHeight="1">
      <c r="A40" s="141"/>
      <c r="B40" s="144" t="s">
        <v>572</v>
      </c>
      <c r="C40" s="138">
        <v>759</v>
      </c>
    </row>
    <row r="41" spans="1:3" ht="20.25" customHeight="1">
      <c r="A41" s="141"/>
      <c r="B41" s="144" t="s">
        <v>573</v>
      </c>
      <c r="C41" s="138">
        <v>58</v>
      </c>
    </row>
    <row r="42" spans="1:3" ht="20.25" customHeight="1">
      <c r="A42" s="145"/>
      <c r="B42" s="146" t="s">
        <v>574</v>
      </c>
      <c r="C42" s="138">
        <v>509</v>
      </c>
    </row>
    <row r="43" spans="1:3" ht="20.25" customHeight="1">
      <c r="A43" s="145"/>
      <c r="B43" s="146" t="s">
        <v>575</v>
      </c>
      <c r="C43" s="138">
        <v>799</v>
      </c>
    </row>
    <row r="44" spans="1:3" ht="20.25" customHeight="1">
      <c r="A44" s="147"/>
      <c r="B44" s="144" t="s">
        <v>576</v>
      </c>
      <c r="C44" s="138">
        <v>38</v>
      </c>
    </row>
    <row r="45" spans="1:3" ht="20.25" customHeight="1">
      <c r="A45" s="145"/>
      <c r="B45" s="146" t="s">
        <v>577</v>
      </c>
      <c r="C45" s="138">
        <v>606</v>
      </c>
    </row>
    <row r="46" spans="1:3" ht="20.25" customHeight="1">
      <c r="A46" s="148"/>
      <c r="B46" s="149" t="s">
        <v>578</v>
      </c>
      <c r="C46" s="138">
        <v>9</v>
      </c>
    </row>
    <row r="47" spans="1:3" ht="20.25" customHeight="1">
      <c r="A47" s="148"/>
      <c r="B47" s="149" t="s">
        <v>579</v>
      </c>
      <c r="C47" s="138">
        <v>96</v>
      </c>
    </row>
    <row r="48" spans="1:3" ht="20.25" customHeight="1">
      <c r="A48" s="141" t="s">
        <v>580</v>
      </c>
      <c r="B48" s="143"/>
      <c r="C48" s="138">
        <f>SUM(C49)</f>
        <v>140</v>
      </c>
    </row>
    <row r="49" spans="1:3" ht="20.25" customHeight="1">
      <c r="A49" s="141"/>
      <c r="B49" s="146" t="s">
        <v>581</v>
      </c>
      <c r="C49" s="138">
        <v>140</v>
      </c>
    </row>
    <row r="50" spans="1:3" ht="20.25" customHeight="1">
      <c r="A50" s="141" t="s">
        <v>582</v>
      </c>
      <c r="B50" s="143"/>
      <c r="C50" s="138">
        <f>SUM(C51:C55)</f>
        <v>142</v>
      </c>
    </row>
    <row r="51" spans="1:3" ht="20.25" customHeight="1">
      <c r="A51" s="141"/>
      <c r="B51" s="150" t="s">
        <v>583</v>
      </c>
      <c r="C51" s="138">
        <v>10</v>
      </c>
    </row>
    <row r="52" spans="1:3" ht="20.25" customHeight="1">
      <c r="A52" s="141"/>
      <c r="B52" s="144" t="s">
        <v>584</v>
      </c>
      <c r="C52" s="138">
        <v>59</v>
      </c>
    </row>
    <row r="53" spans="1:3" ht="20.25" customHeight="1">
      <c r="A53" s="141"/>
      <c r="B53" s="144" t="s">
        <v>585</v>
      </c>
      <c r="C53" s="138">
        <v>20</v>
      </c>
    </row>
    <row r="54" spans="1:3" ht="20.25" customHeight="1">
      <c r="A54" s="141"/>
      <c r="B54" s="144" t="s">
        <v>586</v>
      </c>
      <c r="C54" s="138">
        <v>7</v>
      </c>
    </row>
    <row r="55" spans="1:3" ht="20.25" customHeight="1">
      <c r="A55" s="141"/>
      <c r="B55" s="146" t="s">
        <v>587</v>
      </c>
      <c r="C55" s="138">
        <v>46</v>
      </c>
    </row>
    <row r="56" spans="1:3" ht="20.25" customHeight="1">
      <c r="A56" s="141" t="s">
        <v>588</v>
      </c>
      <c r="B56" s="143"/>
      <c r="C56" s="138">
        <f>SUM(C57:C61)</f>
        <v>4766</v>
      </c>
    </row>
    <row r="57" spans="1:3" ht="20.25" customHeight="1">
      <c r="A57" s="141"/>
      <c r="B57" s="146" t="s">
        <v>589</v>
      </c>
      <c r="C57" s="138">
        <v>2812</v>
      </c>
    </row>
    <row r="58" spans="1:3" ht="20.25" customHeight="1">
      <c r="A58" s="141"/>
      <c r="B58" s="144" t="s">
        <v>590</v>
      </c>
      <c r="C58" s="138">
        <v>1019</v>
      </c>
    </row>
    <row r="59" spans="1:3" ht="20.25" customHeight="1">
      <c r="A59" s="141"/>
      <c r="B59" s="146" t="s">
        <v>591</v>
      </c>
      <c r="C59" s="138">
        <v>73</v>
      </c>
    </row>
    <row r="60" spans="1:3" ht="20.25" customHeight="1">
      <c r="A60" s="141"/>
      <c r="B60" s="151" t="s">
        <v>592</v>
      </c>
      <c r="C60" s="138">
        <v>823</v>
      </c>
    </row>
    <row r="61" spans="1:3" ht="20.25" customHeight="1">
      <c r="A61" s="141"/>
      <c r="B61" s="143" t="s">
        <v>593</v>
      </c>
      <c r="C61" s="138">
        <v>39</v>
      </c>
    </row>
    <row r="62" spans="1:3" ht="20.25" customHeight="1">
      <c r="A62" s="141" t="s">
        <v>594</v>
      </c>
      <c r="B62" s="143"/>
      <c r="C62" s="138">
        <f>SUM(C63:C68)</f>
        <v>2454</v>
      </c>
    </row>
    <row r="63" spans="1:3" ht="20.25" customHeight="1">
      <c r="A63" s="141"/>
      <c r="B63" s="144" t="s">
        <v>595</v>
      </c>
      <c r="C63" s="138">
        <v>240</v>
      </c>
    </row>
    <row r="64" spans="1:3" ht="20.25" customHeight="1">
      <c r="A64" s="141"/>
      <c r="B64" s="144" t="s">
        <v>596</v>
      </c>
      <c r="C64" s="138">
        <v>357</v>
      </c>
    </row>
    <row r="65" spans="1:3" ht="20.25" customHeight="1">
      <c r="A65" s="141"/>
      <c r="B65" s="144" t="s">
        <v>597</v>
      </c>
      <c r="C65" s="138">
        <v>1280</v>
      </c>
    </row>
    <row r="66" spans="1:3" ht="20.25" customHeight="1">
      <c r="A66" s="141"/>
      <c r="B66" s="146" t="s">
        <v>598</v>
      </c>
      <c r="C66" s="138">
        <v>263</v>
      </c>
    </row>
    <row r="67" spans="1:3" ht="20.25" customHeight="1">
      <c r="A67" s="141"/>
      <c r="B67" s="146" t="s">
        <v>599</v>
      </c>
      <c r="C67" s="138">
        <v>260</v>
      </c>
    </row>
    <row r="68" spans="1:3" ht="20.25" customHeight="1">
      <c r="A68" s="141"/>
      <c r="B68" s="146" t="s">
        <v>600</v>
      </c>
      <c r="C68" s="138">
        <v>54</v>
      </c>
    </row>
    <row r="69" spans="1:3" ht="20.25" customHeight="1">
      <c r="A69" s="141"/>
      <c r="B69" s="149"/>
      <c r="C69" s="138"/>
    </row>
    <row r="70" spans="1:3" ht="20.25" customHeight="1">
      <c r="A70" s="141" t="s">
        <v>601</v>
      </c>
      <c r="B70" s="143"/>
      <c r="C70" s="138">
        <f>SUM(C71)</f>
        <v>37</v>
      </c>
    </row>
    <row r="71" spans="1:3" ht="20.25" customHeight="1">
      <c r="A71" s="141"/>
      <c r="B71" s="146" t="s">
        <v>602</v>
      </c>
      <c r="C71" s="138">
        <v>37</v>
      </c>
    </row>
    <row r="72" spans="1:3" ht="20.25" customHeight="1">
      <c r="A72" s="141" t="s">
        <v>603</v>
      </c>
      <c r="B72" s="143"/>
      <c r="C72" s="138"/>
    </row>
    <row r="73" spans="1:3" s="128" customFormat="1" ht="20.25" customHeight="1">
      <c r="A73" s="141" t="s">
        <v>604</v>
      </c>
      <c r="B73" s="143"/>
      <c r="C73" s="138">
        <f>SUM(B74:C84)</f>
        <v>8052</v>
      </c>
    </row>
    <row r="74" spans="1:3" s="128" customFormat="1" ht="20.25" customHeight="1">
      <c r="A74" s="141"/>
      <c r="B74" s="144" t="s">
        <v>605</v>
      </c>
      <c r="C74" s="138">
        <v>674</v>
      </c>
    </row>
    <row r="75" spans="1:3" s="128" customFormat="1" ht="20.25" customHeight="1">
      <c r="A75" s="141"/>
      <c r="B75" s="146" t="s">
        <v>606</v>
      </c>
      <c r="C75" s="138">
        <v>4380</v>
      </c>
    </row>
    <row r="76" spans="1:3" s="128" customFormat="1" ht="20.25" customHeight="1">
      <c r="A76" s="141"/>
      <c r="B76" s="146" t="s">
        <v>607</v>
      </c>
      <c r="C76" s="138">
        <v>19</v>
      </c>
    </row>
    <row r="77" spans="1:3" s="128" customFormat="1" ht="20.25" customHeight="1">
      <c r="A77" s="141"/>
      <c r="B77" s="146" t="s">
        <v>608</v>
      </c>
      <c r="C77" s="138">
        <v>700</v>
      </c>
    </row>
    <row r="78" spans="1:3" s="128" customFormat="1" ht="20.25" customHeight="1">
      <c r="A78" s="141"/>
      <c r="B78" s="146" t="s">
        <v>609</v>
      </c>
      <c r="C78" s="138">
        <v>27</v>
      </c>
    </row>
    <row r="79" spans="1:3" s="128" customFormat="1" ht="20.25" customHeight="1">
      <c r="A79" s="141"/>
      <c r="B79" s="146" t="s">
        <v>610</v>
      </c>
      <c r="C79" s="138">
        <v>898</v>
      </c>
    </row>
    <row r="80" spans="1:3" s="128" customFormat="1" ht="20.25" customHeight="1">
      <c r="A80" s="141"/>
      <c r="B80" s="146" t="s">
        <v>611</v>
      </c>
      <c r="C80" s="138">
        <v>104</v>
      </c>
    </row>
    <row r="81" spans="1:3" s="128" customFormat="1" ht="20.25" customHeight="1">
      <c r="A81" s="141"/>
      <c r="B81" s="146" t="s">
        <v>612</v>
      </c>
      <c r="C81" s="138">
        <v>200</v>
      </c>
    </row>
    <row r="82" spans="1:3" s="128" customFormat="1" ht="20.25" customHeight="1">
      <c r="A82" s="141"/>
      <c r="B82" s="146" t="s">
        <v>613</v>
      </c>
      <c r="C82" s="138">
        <v>180</v>
      </c>
    </row>
    <row r="83" spans="1:3" s="128" customFormat="1" ht="20.25" customHeight="1">
      <c r="A83" s="141"/>
      <c r="B83" s="146" t="s">
        <v>614</v>
      </c>
      <c r="C83" s="138">
        <v>830</v>
      </c>
    </row>
    <row r="84" spans="1:3" s="128" customFormat="1" ht="20.25" customHeight="1">
      <c r="A84" s="141"/>
      <c r="B84" s="146" t="s">
        <v>615</v>
      </c>
      <c r="C84" s="138">
        <v>40</v>
      </c>
    </row>
    <row r="85" spans="1:3" s="128" customFormat="1" ht="20.25" customHeight="1">
      <c r="A85" s="141" t="s">
        <v>616</v>
      </c>
      <c r="B85" s="144"/>
      <c r="C85" s="138"/>
    </row>
    <row r="86" spans="1:3" ht="20.25" customHeight="1">
      <c r="A86" s="141" t="s">
        <v>617</v>
      </c>
      <c r="B86" s="143"/>
      <c r="C86" s="138"/>
    </row>
    <row r="87" spans="1:3" ht="20.25" customHeight="1">
      <c r="A87" s="141" t="s">
        <v>618</v>
      </c>
      <c r="B87" s="143"/>
      <c r="C87" s="138"/>
    </row>
    <row r="88" spans="1:3" ht="20.25" customHeight="1">
      <c r="A88" s="141" t="s">
        <v>619</v>
      </c>
      <c r="B88" s="143"/>
      <c r="C88" s="138"/>
    </row>
    <row r="89" spans="1:3" ht="20.25" customHeight="1">
      <c r="A89" s="141" t="s">
        <v>620</v>
      </c>
      <c r="B89" s="143"/>
      <c r="C89" s="138"/>
    </row>
    <row r="90" spans="1:3" ht="20.25" customHeight="1">
      <c r="A90" s="141" t="s">
        <v>621</v>
      </c>
      <c r="B90" s="143"/>
      <c r="C90" s="138">
        <f>SUM(C91:C92)</f>
        <v>288</v>
      </c>
    </row>
    <row r="91" spans="1:3" ht="20.25" customHeight="1">
      <c r="A91" s="141"/>
      <c r="B91" s="143" t="s">
        <v>622</v>
      </c>
      <c r="C91" s="138">
        <v>108</v>
      </c>
    </row>
    <row r="92" spans="1:3" ht="20.25" customHeight="1">
      <c r="A92" s="152"/>
      <c r="B92" s="149" t="s">
        <v>623</v>
      </c>
      <c r="C92" s="138">
        <v>180</v>
      </c>
    </row>
    <row r="93" spans="1:3" ht="20.100000000000001" customHeight="1"/>
    <row r="94" spans="1:3" ht="20.100000000000001" customHeight="1"/>
    <row r="95" spans="1:3" ht="20.100000000000001" customHeight="1"/>
    <row r="96" spans="1:3" ht="20.100000000000001" customHeight="1"/>
    <row r="97" ht="20.100000000000001" customHeight="1"/>
  </sheetData>
  <mergeCells count="1">
    <mergeCell ref="A2:C2"/>
  </mergeCells>
  <phoneticPr fontId="52" type="noConversion"/>
  <pageMargins left="0.75" right="0.75" top="1" bottom="1" header="0.50972222222222219" footer="0.50972222222222219"/>
  <pageSetup paperSize="9" orientation="portrait" horizontalDpi="0" verticalDpi="0"/>
  <headerFooter alignWithMargins="0"/>
</worksheet>
</file>

<file path=xl/worksheets/sheet8.xml><?xml version="1.0" encoding="utf-8"?>
<worksheet xmlns="http://schemas.openxmlformats.org/spreadsheetml/2006/main" xmlns:r="http://schemas.openxmlformats.org/officeDocument/2006/relationships">
  <dimension ref="A1:D9"/>
  <sheetViews>
    <sheetView workbookViewId="0">
      <selection activeCell="A2" sqref="A2:B2"/>
    </sheetView>
  </sheetViews>
  <sheetFormatPr defaultColWidth="9" defaultRowHeight="14.25"/>
  <cols>
    <col min="1" max="2" width="35.625" customWidth="1"/>
    <col min="5" max="5" width="9.375" bestFit="1" customWidth="1"/>
  </cols>
  <sheetData>
    <row r="1" spans="1:4" ht="24" customHeight="1">
      <c r="A1" s="119" t="s">
        <v>624</v>
      </c>
      <c r="B1" s="120"/>
    </row>
    <row r="2" spans="1:4" ht="25.5">
      <c r="A2" s="275" t="s">
        <v>625</v>
      </c>
      <c r="B2" s="275"/>
    </row>
    <row r="3" spans="1:4" ht="27" customHeight="1">
      <c r="A3" s="121"/>
      <c r="B3" s="122" t="s">
        <v>31</v>
      </c>
    </row>
    <row r="4" spans="1:4" ht="27" customHeight="1">
      <c r="A4" s="123" t="s">
        <v>77</v>
      </c>
      <c r="B4" s="123" t="s">
        <v>626</v>
      </c>
    </row>
    <row r="5" spans="1:4" ht="27" customHeight="1">
      <c r="A5" s="124" t="s">
        <v>627</v>
      </c>
      <c r="B5" s="125">
        <v>86234</v>
      </c>
    </row>
    <row r="6" spans="1:4" ht="27" customHeight="1">
      <c r="A6" s="124" t="s">
        <v>628</v>
      </c>
      <c r="B6" s="125">
        <v>100700</v>
      </c>
      <c r="C6" s="126"/>
    </row>
    <row r="7" spans="1:4" ht="27" customHeight="1">
      <c r="A7" s="124" t="s">
        <v>629</v>
      </c>
      <c r="B7" s="125">
        <v>11258</v>
      </c>
    </row>
    <row r="8" spans="1:4" ht="27" customHeight="1">
      <c r="A8" s="124" t="s">
        <v>630</v>
      </c>
      <c r="B8" s="125">
        <v>15711</v>
      </c>
      <c r="C8" s="126"/>
    </row>
    <row r="9" spans="1:4" ht="27" customHeight="1">
      <c r="A9" s="124" t="s">
        <v>631</v>
      </c>
      <c r="B9" s="125">
        <v>81781</v>
      </c>
      <c r="D9" s="126"/>
    </row>
  </sheetData>
  <mergeCells count="1">
    <mergeCell ref="A2:B2"/>
  </mergeCells>
  <phoneticPr fontId="52" type="noConversion"/>
  <printOptions horizontalCentered="1"/>
  <pageMargins left="0.69652777777777775" right="0.69652777777777775" top="0.75138888888888888" bottom="0.75138888888888888" header="0.2986111111111111" footer="0.2986111111111111"/>
  <pageSetup paperSize="9" orientation="portrait" verticalDpi="0"/>
  <headerFooter alignWithMargins="0"/>
</worksheet>
</file>

<file path=xl/worksheets/sheet9.xml><?xml version="1.0" encoding="utf-8"?>
<worksheet xmlns="http://schemas.openxmlformats.org/spreadsheetml/2006/main" xmlns:r="http://schemas.openxmlformats.org/officeDocument/2006/relationships">
  <dimension ref="A1:F14"/>
  <sheetViews>
    <sheetView workbookViewId="0">
      <selection activeCell="A2" sqref="A2:D2"/>
    </sheetView>
  </sheetViews>
  <sheetFormatPr defaultColWidth="9" defaultRowHeight="14.25"/>
  <cols>
    <col min="1" max="1" width="39.5" customWidth="1"/>
    <col min="2" max="3" width="16.625" customWidth="1"/>
    <col min="4" max="4" width="11.5" customWidth="1"/>
    <col min="6" max="6" width="13.75" customWidth="1"/>
  </cols>
  <sheetData>
    <row r="1" spans="1:6" ht="22.5" customHeight="1">
      <c r="A1" s="107" t="s">
        <v>632</v>
      </c>
      <c r="B1" s="108"/>
      <c r="C1" s="108"/>
      <c r="D1" s="108"/>
    </row>
    <row r="2" spans="1:6" ht="22.5" customHeight="1">
      <c r="A2" s="276" t="s">
        <v>633</v>
      </c>
      <c r="B2" s="276"/>
      <c r="C2" s="276"/>
      <c r="D2" s="276"/>
    </row>
    <row r="3" spans="1:6" ht="36" customHeight="1">
      <c r="A3" s="108"/>
      <c r="B3" s="108"/>
      <c r="C3" s="108"/>
      <c r="D3" s="108"/>
    </row>
    <row r="4" spans="1:6" ht="29.1" customHeight="1">
      <c r="A4" s="109" t="s">
        <v>634</v>
      </c>
      <c r="B4" s="109"/>
      <c r="C4" s="109"/>
      <c r="D4" s="110" t="s">
        <v>31</v>
      </c>
    </row>
    <row r="5" spans="1:6" ht="29.1" customHeight="1">
      <c r="A5" s="111" t="s">
        <v>32</v>
      </c>
      <c r="B5" s="112" t="s">
        <v>635</v>
      </c>
      <c r="C5" s="112" t="s">
        <v>35</v>
      </c>
      <c r="D5" s="113" t="s">
        <v>636</v>
      </c>
      <c r="F5" s="114"/>
    </row>
    <row r="6" spans="1:6" ht="29.1" customHeight="1">
      <c r="A6" s="115" t="s">
        <v>637</v>
      </c>
      <c r="B6" s="116">
        <v>8</v>
      </c>
      <c r="C6" s="116">
        <v>0</v>
      </c>
      <c r="D6" s="117">
        <f>C6/B6*100-100</f>
        <v>-100</v>
      </c>
    </row>
    <row r="7" spans="1:6" ht="29.1" customHeight="1">
      <c r="A7" s="115" t="s">
        <v>638</v>
      </c>
      <c r="B7" s="116">
        <v>388.83</v>
      </c>
      <c r="C7" s="116">
        <v>142.12</v>
      </c>
      <c r="D7" s="117">
        <f>C7/B7*100-100</f>
        <v>-63.44932232595221</v>
      </c>
    </row>
    <row r="8" spans="1:6" ht="29.1" customHeight="1">
      <c r="A8" s="115" t="s">
        <v>639</v>
      </c>
      <c r="B8" s="116">
        <f>B9+B10</f>
        <v>1058.6400000000001</v>
      </c>
      <c r="C8" s="116">
        <f>C9+C10</f>
        <v>1108.04</v>
      </c>
      <c r="D8" s="117">
        <f>C8/B8*100-100</f>
        <v>4.6663643920501698</v>
      </c>
    </row>
    <row r="9" spans="1:6" ht="29.1" customHeight="1">
      <c r="A9" s="115" t="s">
        <v>640</v>
      </c>
      <c r="B9" s="116"/>
      <c r="C9" s="116">
        <v>190</v>
      </c>
      <c r="D9" s="117"/>
    </row>
    <row r="10" spans="1:6" ht="29.1" customHeight="1">
      <c r="A10" s="115" t="s">
        <v>641</v>
      </c>
      <c r="B10" s="116">
        <v>1058.6400000000001</v>
      </c>
      <c r="C10" s="116">
        <v>918.04</v>
      </c>
      <c r="D10" s="117">
        <f>C10/B10*100-100</f>
        <v>-13.281190961988969</v>
      </c>
    </row>
    <row r="11" spans="1:6" ht="29.1" customHeight="1">
      <c r="A11" s="111" t="s">
        <v>115</v>
      </c>
      <c r="B11" s="116">
        <f>B6+B7+B8</f>
        <v>1455.47</v>
      </c>
      <c r="C11" s="116">
        <f>C6+C7+C8</f>
        <v>1250.1599999999999</v>
      </c>
      <c r="D11" s="117">
        <f>C11/B11*100-100</f>
        <v>-14.106096312531363</v>
      </c>
    </row>
    <row r="12" spans="1:6" ht="174" customHeight="1">
      <c r="A12" s="277" t="s">
        <v>642</v>
      </c>
      <c r="B12" s="278"/>
      <c r="C12" s="278"/>
      <c r="D12" s="278"/>
    </row>
    <row r="13" spans="1:6">
      <c r="A13" s="279"/>
      <c r="B13" s="280"/>
      <c r="C13" s="280"/>
      <c r="D13" s="280"/>
    </row>
    <row r="14" spans="1:6">
      <c r="A14" s="118"/>
      <c r="B14" s="118"/>
      <c r="C14" s="118"/>
      <c r="D14" s="118"/>
    </row>
  </sheetData>
  <mergeCells count="3">
    <mergeCell ref="A2:D2"/>
    <mergeCell ref="A12:D12"/>
    <mergeCell ref="A13:D13"/>
  </mergeCells>
  <phoneticPr fontId="52" type="noConversion"/>
  <printOptions horizontalCentered="1"/>
  <pageMargins left="0.75138888888888888" right="0.75138888888888888" top="1" bottom="1" header="0.5" footer="0.5"/>
  <pageSetup paperSize="9" orientation="portrait" verticalDpi="0"/>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19</vt:i4>
      </vt:variant>
    </vt:vector>
  </HeadingPairs>
  <TitlesOfParts>
    <vt:vector size="19" baseType="lpstr">
      <vt:lpstr>封面</vt: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qyczysk</dc:creator>
  <cp:lastModifiedBy>Administrator</cp:lastModifiedBy>
  <cp:revision>1</cp:revision>
  <cp:lastPrinted>2017-03-20T06:23:05Z</cp:lastPrinted>
  <dcterms:created xsi:type="dcterms:W3CDTF">2016-05-06T07:31:26Z</dcterms:created>
  <dcterms:modified xsi:type="dcterms:W3CDTF">2018-10-17T02:23:02Z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2052-9.1.0.4167</vt:lpwstr>
  </property>
</Properties>
</file>